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G:\Il mio Drive\Farmacia Contabilità\Ordini\Template Ordini - Stampa Unione v4.0.01\"/>
    </mc:Choice>
  </mc:AlternateContent>
  <xr:revisionPtr revIDLastSave="0" documentId="13_ncr:1_{58574B13-61CE-4397-9BDA-5B2FE47595F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Ordine" sheetId="1" r:id="rId1"/>
    <sheet name="DDT" sheetId="2" r:id="rId2"/>
  </sheets>
  <definedNames>
    <definedName name="_xlnm._FilterDatabase" localSheetId="0" hidden="1">Ordine!$B$2:$L$32</definedName>
    <definedName name="_xlnm.Print_Area" localSheetId="0">Ordine!$B$1:$K$33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" i="2" l="1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M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L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K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A4" i="1"/>
  <c r="A5" i="1"/>
  <c r="A6" i="1"/>
  <c r="A7" i="1"/>
  <c r="L7" i="1" s="1"/>
  <c r="M7" i="1" s="1"/>
  <c r="N7" i="1" s="1"/>
  <c r="A8" i="1"/>
  <c r="A9" i="1"/>
  <c r="L9" i="1" s="1"/>
  <c r="M9" i="1" s="1"/>
  <c r="A10" i="1"/>
  <c r="A11" i="1"/>
  <c r="A12" i="1"/>
  <c r="A13" i="1"/>
  <c r="A14" i="1"/>
  <c r="A15" i="1"/>
  <c r="A16" i="1"/>
  <c r="L16" i="1" s="1"/>
  <c r="M16" i="1" s="1"/>
  <c r="A17" i="1"/>
  <c r="L17" i="1" s="1"/>
  <c r="M17" i="1" s="1"/>
  <c r="A18" i="1"/>
  <c r="L18" i="1" s="1"/>
  <c r="M18" i="1" s="1"/>
  <c r="A19" i="1"/>
  <c r="L19" i="1" s="1"/>
  <c r="M19" i="1" s="1"/>
  <c r="N19" i="1" s="1"/>
  <c r="A20" i="1"/>
  <c r="A21" i="1"/>
  <c r="A22" i="1"/>
  <c r="A23" i="1"/>
  <c r="A24" i="1"/>
  <c r="A25" i="1"/>
  <c r="L25" i="1" s="1"/>
  <c r="M25" i="1" s="1"/>
  <c r="A26" i="1"/>
  <c r="L26" i="1" s="1"/>
  <c r="M26" i="1" s="1"/>
  <c r="A27" i="1"/>
  <c r="A28" i="1"/>
  <c r="A29" i="1"/>
  <c r="A30" i="1"/>
  <c r="A31" i="1"/>
  <c r="L31" i="1" s="1"/>
  <c r="M31" i="1" s="1"/>
  <c r="N31" i="1" s="1"/>
  <c r="A32" i="1"/>
  <c r="L32" i="1" s="1"/>
  <c r="M32" i="1" s="1"/>
  <c r="N32" i="1" s="1"/>
  <c r="A3" i="1"/>
  <c r="L8" i="1"/>
  <c r="M8" i="1" s="1"/>
  <c r="N8" i="1" s="1"/>
  <c r="O8" i="1" s="1"/>
  <c r="L14" i="1"/>
  <c r="M14" i="1" s="1"/>
  <c r="L28" i="1"/>
  <c r="M28" i="1" s="1"/>
  <c r="L4" i="1"/>
  <c r="M4" i="1" s="1"/>
  <c r="N4" i="1" s="1"/>
  <c r="L5" i="1"/>
  <c r="M5" i="1" s="1"/>
  <c r="L6" i="1"/>
  <c r="M6" i="1" s="1"/>
  <c r="N6" i="1" s="1"/>
  <c r="L11" i="1"/>
  <c r="M11" i="1" s="1"/>
  <c r="N11" i="1" s="1"/>
  <c r="L12" i="1"/>
  <c r="M12" i="1" s="1"/>
  <c r="N12" i="1" s="1"/>
  <c r="L13" i="1"/>
  <c r="M13" i="1" s="1"/>
  <c r="N13" i="1" s="1"/>
  <c r="O13" i="1" s="1"/>
  <c r="L15" i="1"/>
  <c r="M15" i="1" s="1"/>
  <c r="N15" i="1" s="1"/>
  <c r="L20" i="1"/>
  <c r="M20" i="1" s="1"/>
  <c r="N20" i="1" s="1"/>
  <c r="L21" i="1"/>
  <c r="M21" i="1" s="1"/>
  <c r="N21" i="1" s="1"/>
  <c r="L22" i="1"/>
  <c r="M22" i="1" s="1"/>
  <c r="L23" i="1"/>
  <c r="M23" i="1" s="1"/>
  <c r="N23" i="1" s="1"/>
  <c r="L24" i="1"/>
  <c r="M24" i="1" s="1"/>
  <c r="N24" i="1" s="1"/>
  <c r="L27" i="1"/>
  <c r="M27" i="1" s="1"/>
  <c r="N27" i="1" s="1"/>
  <c r="L29" i="1"/>
  <c r="M29" i="1" s="1"/>
  <c r="N29" i="1" s="1"/>
  <c r="L30" i="1"/>
  <c r="M30" i="1" s="1"/>
  <c r="I7" i="1"/>
  <c r="K7" i="1"/>
  <c r="I4" i="1"/>
  <c r="K4" i="1"/>
  <c r="I5" i="1"/>
  <c r="K5" i="1" s="1"/>
  <c r="I6" i="1"/>
  <c r="K6" i="1"/>
  <c r="I8" i="1"/>
  <c r="K8" i="1" s="1"/>
  <c r="I9" i="1"/>
  <c r="K9" i="1" s="1"/>
  <c r="I10" i="1"/>
  <c r="K10" i="1"/>
  <c r="I11" i="1"/>
  <c r="K11" i="1"/>
  <c r="I12" i="1"/>
  <c r="K12" i="1"/>
  <c r="I13" i="1"/>
  <c r="K13" i="1"/>
  <c r="I14" i="1"/>
  <c r="K14" i="1"/>
  <c r="I15" i="1"/>
  <c r="K15" i="1"/>
  <c r="I16" i="1"/>
  <c r="K16" i="1"/>
  <c r="I17" i="1"/>
  <c r="K17" i="1" s="1"/>
  <c r="I18" i="1"/>
  <c r="K18" i="1" s="1"/>
  <c r="I19" i="1"/>
  <c r="K19" i="1"/>
  <c r="I20" i="1"/>
  <c r="K20" i="1"/>
  <c r="I21" i="1"/>
  <c r="K21" i="1"/>
  <c r="I22" i="1"/>
  <c r="K22" i="1"/>
  <c r="I23" i="1"/>
  <c r="K23" i="1" s="1"/>
  <c r="I24" i="1"/>
  <c r="K24" i="1"/>
  <c r="I25" i="1"/>
  <c r="K25" i="1" s="1"/>
  <c r="I26" i="1"/>
  <c r="K26" i="1"/>
  <c r="I27" i="1"/>
  <c r="K27" i="1"/>
  <c r="I28" i="1"/>
  <c r="K28" i="1"/>
  <c r="I29" i="1"/>
  <c r="K29" i="1"/>
  <c r="I30" i="1"/>
  <c r="K30" i="1"/>
  <c r="I31" i="1"/>
  <c r="K31" i="1"/>
  <c r="I32" i="1"/>
  <c r="K32" i="1"/>
  <c r="I3" i="1"/>
  <c r="K3" i="1" s="1"/>
  <c r="O4" i="1" l="1"/>
  <c r="K33" i="1"/>
  <c r="O20" i="1"/>
  <c r="O12" i="1"/>
  <c r="C34" i="2"/>
  <c r="C30" i="2"/>
  <c r="G34" i="2"/>
  <c r="H34" i="2" s="1"/>
  <c r="J34" i="2" s="1"/>
  <c r="B36" i="2"/>
  <c r="C28" i="2"/>
  <c r="G33" i="2"/>
  <c r="H33" i="2" s="1"/>
  <c r="J33" i="2" s="1"/>
  <c r="I4" i="2"/>
  <c r="G35" i="2"/>
  <c r="H35" i="2" s="1"/>
  <c r="J35" i="2" s="1"/>
  <c r="I26" i="2"/>
  <c r="G30" i="2"/>
  <c r="H30" i="2" s="1"/>
  <c r="J30" i="2" s="1"/>
  <c r="B34" i="2"/>
  <c r="C5" i="2"/>
  <c r="G29" i="2"/>
  <c r="H29" i="2" s="1"/>
  <c r="J29" i="2" s="1"/>
  <c r="I30" i="2"/>
  <c r="I28" i="2"/>
  <c r="C29" i="2"/>
  <c r="C26" i="2"/>
  <c r="B31" i="2"/>
  <c r="C3" i="2"/>
  <c r="G28" i="2"/>
  <c r="H28" i="2" s="1"/>
  <c r="J28" i="2" s="1"/>
  <c r="L3" i="1"/>
  <c r="C33" i="2"/>
  <c r="I29" i="2"/>
  <c r="C31" i="2"/>
  <c r="I27" i="2"/>
  <c r="B35" i="2"/>
  <c r="I2" i="2"/>
  <c r="B30" i="2"/>
  <c r="G27" i="2"/>
  <c r="H27" i="2" s="1"/>
  <c r="J27" i="2" s="1"/>
  <c r="B29" i="2"/>
  <c r="G26" i="2"/>
  <c r="H26" i="2" s="1"/>
  <c r="J26" i="2" s="1"/>
  <c r="G4" i="2"/>
  <c r="H4" i="2" s="1"/>
  <c r="J4" i="2" s="1"/>
  <c r="B28" i="2"/>
  <c r="B27" i="2"/>
  <c r="G2" i="2"/>
  <c r="H2" i="2" s="1"/>
  <c r="B5" i="2"/>
  <c r="I35" i="2"/>
  <c r="B3" i="2"/>
  <c r="I34" i="2"/>
  <c r="C36" i="2"/>
  <c r="I32" i="2"/>
  <c r="N28" i="1"/>
  <c r="O28" i="1" s="1"/>
  <c r="N16" i="1"/>
  <c r="O16" i="1" s="1"/>
  <c r="B9" i="2"/>
  <c r="B26" i="2"/>
  <c r="C25" i="2"/>
  <c r="G25" i="2"/>
  <c r="H25" i="2" s="1"/>
  <c r="J25" i="2" s="1"/>
  <c r="I7" i="2"/>
  <c r="O29" i="1"/>
  <c r="B7" i="2"/>
  <c r="C7" i="2"/>
  <c r="G7" i="2"/>
  <c r="H7" i="2" s="1"/>
  <c r="J7" i="2" s="1"/>
  <c r="I6" i="2"/>
  <c r="B6" i="2"/>
  <c r="C6" i="2"/>
  <c r="G5" i="2"/>
  <c r="H5" i="2" s="1"/>
  <c r="J5" i="2" s="1"/>
  <c r="I5" i="2"/>
  <c r="B4" i="2"/>
  <c r="C4" i="2"/>
  <c r="G3" i="2"/>
  <c r="H3" i="2" s="1"/>
  <c r="J3" i="2" s="1"/>
  <c r="I3" i="2"/>
  <c r="B2" i="2"/>
  <c r="G36" i="2"/>
  <c r="H36" i="2" s="1"/>
  <c r="J36" i="2" s="1"/>
  <c r="I36" i="2"/>
  <c r="B8" i="2"/>
  <c r="O23" i="1"/>
  <c r="O21" i="1"/>
  <c r="B32" i="2"/>
  <c r="C32" i="2"/>
  <c r="G32" i="2"/>
  <c r="H32" i="2" s="1"/>
  <c r="J32" i="2" s="1"/>
  <c r="I31" i="2"/>
  <c r="O6" i="1"/>
  <c r="I33" i="1"/>
  <c r="N26" i="1"/>
  <c r="O26" i="1" s="1"/>
  <c r="N18" i="1"/>
  <c r="O18" i="1" s="1"/>
  <c r="O11" i="1"/>
  <c r="O31" i="1"/>
  <c r="O15" i="1"/>
  <c r="O32" i="1"/>
  <c r="N30" i="1"/>
  <c r="O30" i="1" s="1"/>
  <c r="O24" i="1"/>
  <c r="N14" i="1"/>
  <c r="O14" i="1" s="1"/>
  <c r="N22" i="1"/>
  <c r="O22" i="1" s="1"/>
  <c r="N9" i="1"/>
  <c r="O9" i="1" s="1"/>
  <c r="O27" i="1"/>
  <c r="O19" i="1"/>
  <c r="N17" i="1"/>
  <c r="O17" i="1" s="1"/>
  <c r="O7" i="1"/>
  <c r="N25" i="1"/>
  <c r="O25" i="1" s="1"/>
  <c r="N5" i="1"/>
  <c r="O5" i="1" s="1"/>
  <c r="I21" i="2"/>
  <c r="I17" i="2"/>
  <c r="C22" i="2"/>
  <c r="B23" i="2"/>
  <c r="C15" i="2"/>
  <c r="C11" i="2"/>
  <c r="B33" i="2"/>
  <c r="B25" i="2"/>
  <c r="C35" i="2"/>
  <c r="C27" i="2"/>
  <c r="C2" i="2"/>
  <c r="G31" i="2"/>
  <c r="H31" i="2" s="1"/>
  <c r="J31" i="2" s="1"/>
  <c r="G6" i="2"/>
  <c r="H6" i="2" s="1"/>
  <c r="J6" i="2" s="1"/>
  <c r="I33" i="2"/>
  <c r="I25" i="2"/>
  <c r="L10" i="1"/>
  <c r="G22" i="2"/>
  <c r="H22" i="2" s="1"/>
  <c r="J22" i="2" s="1"/>
  <c r="G18" i="2"/>
  <c r="H18" i="2" s="1"/>
  <c r="J18" i="2" s="1"/>
  <c r="C21" i="2"/>
  <c r="B22" i="2"/>
  <c r="I13" i="2"/>
  <c r="G15" i="2"/>
  <c r="H15" i="2" s="1"/>
  <c r="J15" i="2" s="1"/>
  <c r="C14" i="2"/>
  <c r="I9" i="2"/>
  <c r="G11" i="2"/>
  <c r="H11" i="2" s="1"/>
  <c r="J11" i="2" s="1"/>
  <c r="C10" i="2"/>
  <c r="I24" i="2"/>
  <c r="I20" i="2"/>
  <c r="I16" i="2"/>
  <c r="C20" i="2"/>
  <c r="B21" i="2"/>
  <c r="C13" i="2"/>
  <c r="C9" i="2"/>
  <c r="G21" i="2"/>
  <c r="H21" i="2" s="1"/>
  <c r="J21" i="2" s="1"/>
  <c r="G17" i="2"/>
  <c r="H17" i="2" s="1"/>
  <c r="J17" i="2" s="1"/>
  <c r="C19" i="2"/>
  <c r="B20" i="2"/>
  <c r="I12" i="2"/>
  <c r="G14" i="2"/>
  <c r="H14" i="2" s="1"/>
  <c r="J14" i="2" s="1"/>
  <c r="C12" i="2"/>
  <c r="I8" i="2"/>
  <c r="G10" i="2"/>
  <c r="H10" i="2" s="1"/>
  <c r="J10" i="2" s="1"/>
  <c r="C8" i="2"/>
  <c r="I23" i="2"/>
  <c r="I19" i="2"/>
  <c r="C18" i="2"/>
  <c r="B19" i="2"/>
  <c r="B15" i="2"/>
  <c r="B11" i="2"/>
  <c r="G24" i="2"/>
  <c r="H24" i="2" s="1"/>
  <c r="J24" i="2" s="1"/>
  <c r="G20" i="2"/>
  <c r="H20" i="2" s="1"/>
  <c r="J20" i="2" s="1"/>
  <c r="G16" i="2"/>
  <c r="H16" i="2" s="1"/>
  <c r="J16" i="2" s="1"/>
  <c r="C17" i="2"/>
  <c r="B18" i="2"/>
  <c r="I15" i="2"/>
  <c r="G13" i="2"/>
  <c r="H13" i="2" s="1"/>
  <c r="J13" i="2" s="1"/>
  <c r="B14" i="2"/>
  <c r="I11" i="2"/>
  <c r="G9" i="2"/>
  <c r="H9" i="2" s="1"/>
  <c r="J9" i="2" s="1"/>
  <c r="B10" i="2"/>
  <c r="I22" i="2"/>
  <c r="I18" i="2"/>
  <c r="C24" i="2"/>
  <c r="C16" i="2"/>
  <c r="B17" i="2"/>
  <c r="B13" i="2"/>
  <c r="G23" i="2"/>
  <c r="H23" i="2" s="1"/>
  <c r="J23" i="2" s="1"/>
  <c r="G19" i="2"/>
  <c r="H19" i="2" s="1"/>
  <c r="J19" i="2" s="1"/>
  <c r="C23" i="2"/>
  <c r="B24" i="2"/>
  <c r="B16" i="2"/>
  <c r="I14" i="2"/>
  <c r="G12" i="2"/>
  <c r="H12" i="2" s="1"/>
  <c r="J12" i="2" s="1"/>
  <c r="B12" i="2"/>
  <c r="I10" i="2"/>
  <c r="G8" i="2"/>
  <c r="H8" i="2" s="1"/>
  <c r="J8" i="2" s="1"/>
  <c r="J33" i="1" l="1"/>
  <c r="M3" i="1"/>
  <c r="N3" i="1" s="1"/>
  <c r="O3" i="1" s="1"/>
  <c r="N2" i="2"/>
  <c r="J2" i="2"/>
  <c r="J37" i="2"/>
  <c r="H37" i="2"/>
  <c r="L33" i="1"/>
  <c r="M10" i="1"/>
  <c r="I37" i="2" l="1"/>
  <c r="N10" i="1"/>
  <c r="N33" i="1" s="1"/>
  <c r="M33" i="1"/>
  <c r="O10" i="1" l="1"/>
  <c r="O33" i="1" s="1"/>
</calcChain>
</file>

<file path=xl/sharedStrings.xml><?xml version="1.0" encoding="utf-8"?>
<sst xmlns="http://schemas.openxmlformats.org/spreadsheetml/2006/main" count="39" uniqueCount="31">
  <si>
    <t>QUANTITA'</t>
  </si>
  <si>
    <t>TOTALE</t>
  </si>
  <si>
    <t>N° PREVENTIVO</t>
  </si>
  <si>
    <t>PREZZO UNITARIO</t>
  </si>
  <si>
    <t>IVA</t>
  </si>
  <si>
    <t>FORNITORE</t>
  </si>
  <si>
    <t>Residuo da consegnare</t>
  </si>
  <si>
    <t>Rif. DDT</t>
  </si>
  <si>
    <t>Importo Tot</t>
  </si>
  <si>
    <t>Nr Fattura</t>
  </si>
  <si>
    <t>CODICE ARTICOLO</t>
  </si>
  <si>
    <t>DESCRIZIONE ARTICOLO</t>
  </si>
  <si>
    <t>Qta</t>
  </si>
  <si>
    <t>Prezzo Unitario</t>
  </si>
  <si>
    <t>Fornitore srl</t>
  </si>
  <si>
    <t xml:space="preserve">11.3500.05 </t>
  </si>
  <si>
    <t xml:space="preserve">SIRINGHE 1 ML PER INSULINA C/AGO 26 G1/2 ESTRAIBILE  100 pz </t>
  </si>
  <si>
    <t xml:space="preserve">11.2900.25  </t>
  </si>
  <si>
    <t xml:space="preserve">GARZA STERILE 18x40 cm 12 X 12pz </t>
  </si>
  <si>
    <t>QTA ORDINE</t>
  </si>
  <si>
    <t>PREZZO UNITARIO ORDINE</t>
  </si>
  <si>
    <t>IVA ORDINE</t>
  </si>
  <si>
    <t>Totale</t>
  </si>
  <si>
    <t>Da fatturare</t>
  </si>
  <si>
    <t>TOT</t>
  </si>
  <si>
    <t>RIGA</t>
  </si>
  <si>
    <t>IMPONIBILE</t>
  </si>
  <si>
    <t>Imponibile</t>
  </si>
  <si>
    <t>Allegato Richiesta Ordine acquisto</t>
  </si>
  <si>
    <t>38437000-7 Pipette da laboratorio e accessori</t>
  </si>
  <si>
    <r>
      <t xml:space="preserve">CPV </t>
    </r>
    <r>
      <rPr>
        <b/>
        <sz val="11"/>
        <color rgb="FFFF0000"/>
        <rFont val="Calibri"/>
        <family val="2"/>
        <scheme val="minor"/>
      </rPr>
      <t>(da richiedere a fornitore)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</si>
</sst>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10]_-;\-* #,##0.00\ [$€-410]_-;_-* &quot;-&quot;??\ [$€-410]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6">
    <xf numFmtId="0" fontId="0" fillId="0" borderId="0" xfId="0"/>
    <xf numFmtId="0" fontId="0" fillId="0" borderId="3" xfId="0" applyBorder="1"/>
    <xf numFmtId="0" fontId="0" fillId="0" borderId="3" xfId="0" applyBorder="1" applyAlignment="1">
      <alignment horizontal="center"/>
    </xf>
    <xf numFmtId="4" fontId="0" fillId="0" borderId="0" xfId="0" applyNumberForma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5" xfId="0" applyBorder="1"/>
    <xf numFmtId="9" fontId="0" fillId="0" borderId="3" xfId="2" applyFont="1" applyFill="1" applyBorder="1" applyAlignment="1">
      <alignment horizontal="right"/>
    </xf>
    <xf numFmtId="44" fontId="0" fillId="0" borderId="3" xfId="1" applyFont="1" applyFill="1" applyBorder="1" applyAlignment="1">
      <alignment horizontal="right"/>
    </xf>
    <xf numFmtId="4" fontId="3" fillId="2" borderId="2" xfId="0" applyNumberFormat="1" applyFont="1" applyFill="1" applyBorder="1"/>
    <xf numFmtId="44" fontId="4" fillId="0" borderId="3" xfId="1" applyFont="1" applyFill="1" applyBorder="1" applyAlignment="1">
      <alignment horizontal="right"/>
    </xf>
    <xf numFmtId="44" fontId="5" fillId="3" borderId="4" xfId="1" applyFont="1" applyFill="1" applyBorder="1" applyAlignment="1">
      <alignment horizontal="right"/>
    </xf>
    <xf numFmtId="49" fontId="0" fillId="0" borderId="0" xfId="0" applyNumberFormat="1"/>
    <xf numFmtId="49" fontId="1" fillId="2" borderId="2" xfId="0" applyNumberFormat="1" applyFon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4" fontId="4" fillId="0" borderId="0" xfId="0" applyNumberFormat="1" applyFont="1"/>
    <xf numFmtId="0" fontId="4" fillId="0" borderId="0" xfId="0" applyFont="1"/>
    <xf numFmtId="4" fontId="1" fillId="2" borderId="2" xfId="0" applyNumberFormat="1" applyFont="1" applyFill="1" applyBorder="1" applyAlignment="1">
      <alignment horizontal="left"/>
    </xf>
    <xf numFmtId="4" fontId="1" fillId="2" borderId="2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9" fontId="4" fillId="0" borderId="0" xfId="2" applyFont="1" applyFill="1"/>
    <xf numFmtId="49" fontId="6" fillId="0" borderId="0" xfId="1" applyNumberFormat="1" applyFont="1" applyFill="1" applyBorder="1" applyAlignment="1">
      <alignment horizontal="right"/>
    </xf>
    <xf numFmtId="0" fontId="5" fillId="3" borderId="0" xfId="0" applyFont="1" applyFill="1"/>
    <xf numFmtId="0" fontId="4" fillId="0" borderId="0" xfId="1" applyNumberFormat="1" applyFont="1" applyFill="1" applyBorder="1" applyAlignment="1">
      <alignment horizontal="right"/>
    </xf>
    <xf numFmtId="44" fontId="0" fillId="0" borderId="0" xfId="1" applyFont="1"/>
    <xf numFmtId="44" fontId="4" fillId="0" borderId="0" xfId="1" applyFont="1" applyFill="1" applyBorder="1" applyAlignment="1">
      <alignment horizontal="right"/>
    </xf>
    <xf numFmtId="9" fontId="4" fillId="0" borderId="0" xfId="2" applyFont="1" applyFill="1" applyBorder="1" applyAlignment="1">
      <alignment horizontal="right"/>
    </xf>
    <xf numFmtId="9" fontId="0" fillId="0" borderId="0" xfId="2" applyFont="1"/>
    <xf numFmtId="0" fontId="4" fillId="0" borderId="0" xfId="2" applyNumberFormat="1" applyFont="1" applyFill="1" applyBorder="1" applyAlignment="1">
      <alignment horizontal="right"/>
    </xf>
    <xf numFmtId="0" fontId="0" fillId="0" borderId="0" xfId="2" applyNumberFormat="1" applyFont="1"/>
    <xf numFmtId="49" fontId="5" fillId="0" borderId="0" xfId="0" applyNumberFormat="1" applyFont="1"/>
    <xf numFmtId="0" fontId="5" fillId="0" borderId="0" xfId="0" applyFont="1"/>
    <xf numFmtId="0" fontId="4" fillId="0" borderId="0" xfId="1" applyNumberFormat="1" applyFont="1" applyFill="1" applyAlignment="1">
      <alignment horizontal="right"/>
    </xf>
    <xf numFmtId="44" fontId="4" fillId="0" borderId="0" xfId="1" applyFont="1" applyFill="1" applyAlignment="1">
      <alignment horizontal="right"/>
    </xf>
    <xf numFmtId="9" fontId="4" fillId="0" borderId="0" xfId="2" applyFont="1" applyFill="1" applyAlignment="1">
      <alignment horizontal="right"/>
    </xf>
    <xf numFmtId="0" fontId="4" fillId="0" borderId="0" xfId="2" applyNumberFormat="1" applyFont="1" applyFill="1" applyAlignment="1">
      <alignment horizontal="right"/>
    </xf>
    <xf numFmtId="49" fontId="6" fillId="0" borderId="0" xfId="1" applyNumberFormat="1" applyFont="1" applyFill="1" applyAlignment="1">
      <alignment horizontal="right"/>
    </xf>
    <xf numFmtId="44" fontId="7" fillId="0" borderId="0" xfId="0" applyNumberFormat="1" applyFont="1"/>
    <xf numFmtId="44" fontId="5" fillId="3" borderId="0" xfId="1" applyFont="1" applyFill="1"/>
    <xf numFmtId="9" fontId="5" fillId="3" borderId="0" xfId="2" applyFont="1" applyFill="1"/>
    <xf numFmtId="0" fontId="7" fillId="3" borderId="0" xfId="0" applyFont="1" applyFill="1" applyAlignment="1">
      <alignment horizontal="right"/>
    </xf>
    <xf numFmtId="49" fontId="5" fillId="0" borderId="0" xfId="0" applyNumberFormat="1" applyFont="1" applyAlignment="1">
      <alignment horizontal="left"/>
    </xf>
    <xf numFmtId="4" fontId="8" fillId="2" borderId="4" xfId="0" applyNumberFormat="1" applyFont="1" applyFill="1" applyBorder="1" applyAlignment="1">
      <alignment horizontal="right"/>
    </xf>
    <xf numFmtId="44" fontId="8" fillId="2" borderId="4" xfId="1" applyFont="1" applyFill="1" applyBorder="1" applyAlignment="1">
      <alignment horizontal="right"/>
    </xf>
    <xf numFmtId="44" fontId="8" fillId="2" borderId="4" xfId="2" applyNumberFormat="1" applyFont="1" applyFill="1" applyBorder="1" applyAlignment="1">
      <alignment horizontal="right"/>
    </xf>
    <xf numFmtId="0" fontId="5" fillId="3" borderId="4" xfId="1" applyNumberFormat="1" applyFont="1" applyFill="1" applyBorder="1" applyAlignment="1">
      <alignment horizontal="right"/>
    </xf>
    <xf numFmtId="164" fontId="4" fillId="0" borderId="0" xfId="0" applyNumberFormat="1" applyFont="1"/>
    <xf numFmtId="0" fontId="7" fillId="0" borderId="0" xfId="0" applyFont="1" applyAlignment="1">
      <alignment horizontal="right"/>
    </xf>
    <xf numFmtId="49" fontId="7" fillId="0" borderId="0" xfId="1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1" applyNumberFormat="1" applyFont="1" applyFill="1" applyBorder="1" applyAlignment="1">
      <alignment horizontal="left"/>
    </xf>
    <xf numFmtId="0" fontId="4" fillId="0" borderId="0" xfId="1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44" fontId="0" fillId="0" borderId="0" xfId="0" applyNumberFormat="1"/>
    <xf numFmtId="44" fontId="4" fillId="0" borderId="0" xfId="2" applyNumberFormat="1" applyFont="1" applyFill="1"/>
    <xf numFmtId="1" fontId="1" fillId="2" borderId="2" xfId="0" applyNumberFormat="1" applyFon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0" xfId="0" applyNumberFormat="1"/>
    <xf numFmtId="2" fontId="5" fillId="0" borderId="0" xfId="0" applyNumberFormat="1" applyFont="1"/>
    <xf numFmtId="2" fontId="6" fillId="0" borderId="0" xfId="0" applyNumberFormat="1" applyFont="1"/>
    <xf numFmtId="2" fontId="6" fillId="0" borderId="0" xfId="1" applyNumberFormat="1" applyFont="1" applyFill="1" applyAlignment="1">
      <alignment horizontal="right"/>
    </xf>
    <xf numFmtId="2" fontId="7" fillId="0" borderId="0" xfId="0" applyNumberFormat="1" applyFont="1"/>
    <xf numFmtId="2" fontId="0" fillId="0" borderId="0" xfId="0" applyNumberFormat="1"/>
    <xf numFmtId="0" fontId="1" fillId="0" borderId="0" xfId="0" applyFont="1"/>
  </cellXfs>
  <cellStyles count="3">
    <cellStyle name="Normale" xfId="0" builtinId="0"/>
    <cellStyle name="Percentuale" xfId="2" builtinId="5"/>
    <cellStyle name="Valuta" xfId="1" builtinId="4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right" vertical="bottom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right" vertical="bottom" textRotation="0" wrapText="0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right" vertical="bottom" textRotation="0" wrapText="0" indent="0" justifyLastLine="0" shrinkToFit="0" readingOrder="0"/>
    </dxf>
    <dxf>
      <numFmt numFmtId="3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right" vertical="bottom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numFmt numFmtId="3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numFmt numFmtId="3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3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60CECB5-1ED2-4F99-8714-1AE7391F817E}" name="Tabella1" displayName="Tabella1" ref="A1:N37" totalsRowCount="1" headerRowDxfId="30" dataDxfId="29" totalsRowDxfId="28">
  <autoFilter ref="A1:N36" xr:uid="{060CECB5-1ED2-4F99-8714-1AE7391F817E}"/>
  <tableColumns count="14">
    <tableColumn id="14" xr3:uid="{44423CF7-D8E3-4931-91C2-26EE394B346F}" name="RIGA" dataDxfId="27" totalsRowDxfId="26" dataCellStyle="Valuta"/>
    <tableColumn id="11" xr3:uid="{06499FD3-B85D-4BB7-BFA5-946A31463690}" name="CODICE ARTICOLO" dataDxfId="25" totalsRowDxfId="24" dataCellStyle="Valuta">
      <calculatedColumnFormula>_xlfn.IFNA(VLOOKUP($A2,Ordine!$A:$O,4,FALSE),"")</calculatedColumnFormula>
    </tableColumn>
    <tableColumn id="1" xr3:uid="{D13A36BA-9787-4A6F-BDA3-9C9BA8E41855}" name="DESCRIZIONE ARTICOLO" dataDxfId="23" totalsRowDxfId="22" dataCellStyle="Valuta">
      <calculatedColumnFormula>_xlfn.IFNA(VLOOKUP($A2,Ordine!$A:$O,5,FALSE),"")</calculatedColumnFormula>
    </tableColumn>
    <tableColumn id="4" xr3:uid="{1E6BB5C6-D3B0-4E53-889C-1783B1C673EB}" name="Rif. DDT" dataDxfId="21" totalsRowDxfId="20" dataCellStyle="Valuta"/>
    <tableColumn id="5" xr3:uid="{5A637194-ABB3-4F64-B33B-A2D9EF9D53A8}" name="Nr Fattura" dataDxfId="19" totalsRowDxfId="18" dataCellStyle="Valuta"/>
    <tableColumn id="6" xr3:uid="{0CDD1943-9BB9-4DAF-AE9A-01D95ECBE4E7}" name="Qta" dataDxfId="17" totalsRowDxfId="16" dataCellStyle="Valuta"/>
    <tableColumn id="7" xr3:uid="{A47573F4-00B6-40A4-9574-E4C2F3596D10}" name="Prezzo Unitario" totalsRowLabel="Totale" dataDxfId="15" totalsRowDxfId="14">
      <calculatedColumnFormula>Tabella1[[#This Row],[PREZZO UNITARIO ORDINE]]</calculatedColumnFormula>
    </tableColumn>
    <tableColumn id="8" xr3:uid="{947A3F4E-3369-4B4F-AC7A-2747E4791423}" name="Imponibile" totalsRowFunction="sum" dataDxfId="13" totalsRowDxfId="12">
      <calculatedColumnFormula>IF(G2&lt;&gt;"",G2*F2,"")</calculatedColumnFormula>
    </tableColumn>
    <tableColumn id="9" xr3:uid="{8B995528-7A5E-416C-9B49-3639D92B50D4}" name="IVA" totalsRowFunction="custom" dataDxfId="11" totalsRowDxfId="10" dataCellStyle="Percentuale">
      <calculatedColumnFormula>Tabella1[[#This Row],[IVA ORDINE]]</calculatedColumnFormula>
      <totalsRowFormula>Tabella1[[#Totals],[Importo Tot]]-Tabella1[[#Totals],[Imponibile]]</totalsRowFormula>
    </tableColumn>
    <tableColumn id="10" xr3:uid="{CFBA3748-C34E-448E-A67F-E8701DBABCE8}" name="Importo Tot" totalsRowFunction="sum" dataDxfId="9" totalsRowDxfId="8" dataCellStyle="Percentuale">
      <calculatedColumnFormula>IF(H2&lt;&gt;"",H2*(1+I2),"")</calculatedColumnFormula>
    </tableColumn>
    <tableColumn id="2" xr3:uid="{53B2E74D-DCE9-4A17-8BCA-084EDFB9C0F5}" name="QTA ORDINE" dataDxfId="7" totalsRowDxfId="6" dataCellStyle="Valuta">
      <calculatedColumnFormula>_xlfn.IFNA(VLOOKUP($A2,Ordine!$A:$O,7,FALSE),"")</calculatedColumnFormula>
    </tableColumn>
    <tableColumn id="3" xr3:uid="{2FA52F89-0C35-4D2A-841B-B4EE94051CEA}" name="PREZZO UNITARIO ORDINE" dataDxfId="5" totalsRowDxfId="4" dataCellStyle="Valuta">
      <calculatedColumnFormula>_xlfn.IFNA(VLOOKUP($A2,Ordine!$A:$O,8,FALSE),"")</calculatedColumnFormula>
    </tableColumn>
    <tableColumn id="12" xr3:uid="{43E1B600-EDE7-4DE9-8F98-51AEEEFDA997}" name="IVA ORDINE" dataDxfId="3" totalsRowDxfId="2" dataCellStyle="Percentuale">
      <calculatedColumnFormula>_xlfn.IFNA(VLOOKUP($A2,Ordine!$A:$O,10,FALSE),"")</calculatedColumnFormula>
    </tableColumn>
    <tableColumn id="13" xr3:uid="{83CDEF6F-354C-4D03-9E4D-0C189980FD7E}" name="Residuo da consegnare" dataDxfId="1" totalsRowDxfId="0" dataCellStyle="Percentuale">
      <calculatedColumnFormula>_xlfn.IFNA(VLOOKUP($A2,Ordine!$A:$O,12,FALSE),"")</calculatedColumnFormula>
    </tableColumn>
  </tableColumns>
  <tableStyleInfo name="TableStyleMedium10" showFirstColumn="1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3"/>
  <sheetViews>
    <sheetView showGridLines="0" tabSelected="1" zoomScaleNormal="100" workbookViewId="0">
      <pane ySplit="2" topLeftCell="A3" activePane="bottomLeft" state="frozen"/>
      <selection pane="bottomLeft" activeCell="F3" sqref="F3"/>
    </sheetView>
  </sheetViews>
  <sheetFormatPr defaultRowHeight="15" x14ac:dyDescent="0.25"/>
  <cols>
    <col min="1" max="1" width="5.140625" bestFit="1" customWidth="1"/>
    <col min="2" max="2" width="21.85546875" customWidth="1"/>
    <col min="3" max="3" width="21.7109375" bestFit="1" customWidth="1"/>
    <col min="4" max="4" width="21.7109375" style="13" customWidth="1"/>
    <col min="5" max="5" width="58" bestFit="1" customWidth="1"/>
    <col min="6" max="6" width="41.5703125" bestFit="1" customWidth="1"/>
    <col min="7" max="7" width="15.5703125" style="59" bestFit="1" customWidth="1"/>
    <col min="8" max="8" width="19.5703125" style="3" bestFit="1" customWidth="1"/>
    <col min="9" max="9" width="13.85546875" style="3" bestFit="1" customWidth="1"/>
    <col min="10" max="10" width="13.140625" bestFit="1" customWidth="1"/>
    <col min="11" max="11" width="14" bestFit="1" customWidth="1"/>
    <col min="12" max="12" width="24" bestFit="1" customWidth="1"/>
    <col min="13" max="15" width="12" bestFit="1" customWidth="1"/>
  </cols>
  <sheetData>
    <row r="1" spans="1:15" ht="15.75" thickBot="1" x14ac:dyDescent="0.3">
      <c r="B1" s="65" t="s">
        <v>28</v>
      </c>
    </row>
    <row r="2" spans="1:15" x14ac:dyDescent="0.25">
      <c r="A2" s="17"/>
      <c r="B2" s="4" t="s">
        <v>5</v>
      </c>
      <c r="C2" s="6" t="s">
        <v>2</v>
      </c>
      <c r="D2" s="14" t="s">
        <v>10</v>
      </c>
      <c r="E2" s="5" t="s">
        <v>11</v>
      </c>
      <c r="F2" s="5" t="s">
        <v>30</v>
      </c>
      <c r="G2" s="57" t="s">
        <v>0</v>
      </c>
      <c r="H2" s="18" t="s">
        <v>3</v>
      </c>
      <c r="I2" s="10" t="s">
        <v>26</v>
      </c>
      <c r="J2" s="19" t="s">
        <v>4</v>
      </c>
      <c r="K2" s="20" t="s">
        <v>1</v>
      </c>
      <c r="L2" s="23" t="s">
        <v>6</v>
      </c>
      <c r="M2" s="23" t="s">
        <v>23</v>
      </c>
      <c r="N2" s="23" t="s">
        <v>4</v>
      </c>
      <c r="O2" s="23" t="s">
        <v>24</v>
      </c>
    </row>
    <row r="3" spans="1:15" x14ac:dyDescent="0.25">
      <c r="A3" s="17" t="str">
        <f>"R"&amp;TEXT(ROW()-2,"000")</f>
        <v>R001</v>
      </c>
      <c r="B3" s="1" t="s">
        <v>14</v>
      </c>
      <c r="C3" s="2"/>
      <c r="D3" s="15" t="s">
        <v>15</v>
      </c>
      <c r="E3" s="7" t="s">
        <v>16</v>
      </c>
      <c r="F3" s="7" t="s">
        <v>29</v>
      </c>
      <c r="G3" s="58">
        <v>500</v>
      </c>
      <c r="H3" s="9">
        <v>0.5</v>
      </c>
      <c r="I3" s="11">
        <f>ROUND(H3*G3,2)</f>
        <v>250</v>
      </c>
      <c r="J3" s="8">
        <v>0.22</v>
      </c>
      <c r="K3" s="11">
        <f>IF(AND(OR(G3&gt;0,H3&gt;0,J3&lt;&gt;""),OR(NOT(G3&gt;=0),NOT(H3&gt;0),J3="")),"COMPILARE TUTTI I CAMPI",ROUND(I3*(1+J3),2))</f>
        <v>305</v>
      </c>
      <c r="L3" s="17">
        <f>G3-SUMIFS(DDT!F:F,DDT!A:A,A3)</f>
        <v>500</v>
      </c>
      <c r="M3" s="47">
        <f>L3*H3</f>
        <v>250</v>
      </c>
      <c r="N3" s="47">
        <f>M3*J3</f>
        <v>55</v>
      </c>
      <c r="O3" s="47">
        <f>M3+N3</f>
        <v>305</v>
      </c>
    </row>
    <row r="4" spans="1:15" x14ac:dyDescent="0.25">
      <c r="A4" s="17" t="str">
        <f t="shared" ref="A4:A32" si="0">"R"&amp;TEXT(ROW()-2,"000")</f>
        <v>R002</v>
      </c>
      <c r="B4" s="1" t="s">
        <v>14</v>
      </c>
      <c r="C4" s="2"/>
      <c r="D4" s="15" t="s">
        <v>17</v>
      </c>
      <c r="E4" s="7" t="s">
        <v>18</v>
      </c>
      <c r="F4" s="7" t="s">
        <v>29</v>
      </c>
      <c r="G4" s="58">
        <v>60</v>
      </c>
      <c r="H4" s="9">
        <v>20.72</v>
      </c>
      <c r="I4" s="11">
        <f t="shared" ref="I4:I31" si="1">ROUND(H4*G4,2)</f>
        <v>1243.2</v>
      </c>
      <c r="J4" s="8">
        <v>0.22</v>
      </c>
      <c r="K4" s="11">
        <f t="shared" ref="K4:K32" si="2">IF(AND(OR(G4&gt;0,H4&gt;0,J4&lt;&gt;""),OR(NOT(G4&gt;=0),NOT(H4&gt;0),J4="")),"COMPILARE TUTTI I CAMPI",ROUND(I4*(1+J4),2))</f>
        <v>1516.7</v>
      </c>
      <c r="L4" s="17">
        <f>G4-SUMIFS(DDT!F:F,DDT!A:A,A4)</f>
        <v>60</v>
      </c>
      <c r="M4" s="47">
        <f t="shared" ref="M4:M32" si="3">L4*H4</f>
        <v>1243.1999999999998</v>
      </c>
      <c r="N4" s="47">
        <f t="shared" ref="N4:N32" si="4">M4*J4</f>
        <v>273.50399999999996</v>
      </c>
      <c r="O4" s="47">
        <f t="shared" ref="O4:O32" si="5">M4+N4</f>
        <v>1516.7039999999997</v>
      </c>
    </row>
    <row r="5" spans="1:15" x14ac:dyDescent="0.25">
      <c r="A5" s="17" t="str">
        <f t="shared" si="0"/>
        <v>R003</v>
      </c>
      <c r="B5" s="1"/>
      <c r="C5" s="2"/>
      <c r="D5" s="15"/>
      <c r="E5" s="7"/>
      <c r="F5" s="7"/>
      <c r="G5" s="58"/>
      <c r="H5" s="9"/>
      <c r="I5" s="11">
        <f t="shared" si="1"/>
        <v>0</v>
      </c>
      <c r="J5" s="8"/>
      <c r="K5" s="11">
        <f t="shared" si="2"/>
        <v>0</v>
      </c>
      <c r="L5" s="17">
        <f>G5-SUMIFS(DDT!F:F,DDT!A:A,A5)</f>
        <v>0</v>
      </c>
      <c r="M5" s="47">
        <f t="shared" si="3"/>
        <v>0</v>
      </c>
      <c r="N5" s="47">
        <f t="shared" si="4"/>
        <v>0</v>
      </c>
      <c r="O5" s="47">
        <f t="shared" si="5"/>
        <v>0</v>
      </c>
    </row>
    <row r="6" spans="1:15" x14ac:dyDescent="0.25">
      <c r="A6" s="17" t="str">
        <f t="shared" si="0"/>
        <v>R004</v>
      </c>
      <c r="B6" s="1"/>
      <c r="C6" s="2"/>
      <c r="D6" s="15"/>
      <c r="E6" s="7"/>
      <c r="F6" s="7"/>
      <c r="G6" s="58"/>
      <c r="H6" s="9"/>
      <c r="I6" s="11">
        <f t="shared" si="1"/>
        <v>0</v>
      </c>
      <c r="J6" s="8"/>
      <c r="K6" s="11">
        <f t="shared" si="2"/>
        <v>0</v>
      </c>
      <c r="L6" s="17">
        <f>G6-SUMIFS(DDT!F:F,DDT!A:A,A6)</f>
        <v>0</v>
      </c>
      <c r="M6" s="47">
        <f t="shared" si="3"/>
        <v>0</v>
      </c>
      <c r="N6" s="47">
        <f t="shared" si="4"/>
        <v>0</v>
      </c>
      <c r="O6" s="47">
        <f t="shared" si="5"/>
        <v>0</v>
      </c>
    </row>
    <row r="7" spans="1:15" x14ac:dyDescent="0.25">
      <c r="A7" s="17" t="str">
        <f t="shared" si="0"/>
        <v>R005</v>
      </c>
      <c r="B7" s="1"/>
      <c r="C7" s="2"/>
      <c r="D7" s="15"/>
      <c r="E7" s="7"/>
      <c r="F7" s="7"/>
      <c r="G7" s="58"/>
      <c r="H7" s="9"/>
      <c r="I7" s="11">
        <f t="shared" si="1"/>
        <v>0</v>
      </c>
      <c r="J7" s="8"/>
      <c r="K7" s="11">
        <f t="shared" si="2"/>
        <v>0</v>
      </c>
      <c r="L7" s="17">
        <f>G7-SUMIFS(DDT!F:F,DDT!A:A,A7)</f>
        <v>0</v>
      </c>
      <c r="M7" s="47">
        <f t="shared" si="3"/>
        <v>0</v>
      </c>
      <c r="N7" s="47">
        <f t="shared" si="4"/>
        <v>0</v>
      </c>
      <c r="O7" s="47">
        <f t="shared" si="5"/>
        <v>0</v>
      </c>
    </row>
    <row r="8" spans="1:15" x14ac:dyDescent="0.25">
      <c r="A8" s="17" t="str">
        <f t="shared" si="0"/>
        <v>R006</v>
      </c>
      <c r="B8" s="1"/>
      <c r="C8" s="2"/>
      <c r="D8" s="15"/>
      <c r="E8" s="7"/>
      <c r="F8" s="7"/>
      <c r="G8" s="58"/>
      <c r="H8" s="9"/>
      <c r="I8" s="11">
        <f t="shared" si="1"/>
        <v>0</v>
      </c>
      <c r="J8" s="8"/>
      <c r="K8" s="11">
        <f t="shared" si="2"/>
        <v>0</v>
      </c>
      <c r="L8" s="17">
        <f>G8-SUMIFS(DDT!F:F,DDT!A:A,A8)</f>
        <v>0</v>
      </c>
      <c r="M8" s="47">
        <f t="shared" si="3"/>
        <v>0</v>
      </c>
      <c r="N8" s="47">
        <f t="shared" si="4"/>
        <v>0</v>
      </c>
      <c r="O8" s="47">
        <f t="shared" si="5"/>
        <v>0</v>
      </c>
    </row>
    <row r="9" spans="1:15" x14ac:dyDescent="0.25">
      <c r="A9" s="17" t="str">
        <f t="shared" si="0"/>
        <v>R007</v>
      </c>
      <c r="B9" s="1"/>
      <c r="C9" s="2"/>
      <c r="D9" s="15"/>
      <c r="E9" s="7"/>
      <c r="F9" s="7"/>
      <c r="G9" s="58"/>
      <c r="H9" s="9"/>
      <c r="I9" s="11">
        <f t="shared" si="1"/>
        <v>0</v>
      </c>
      <c r="J9" s="8"/>
      <c r="K9" s="11">
        <f t="shared" si="2"/>
        <v>0</v>
      </c>
      <c r="L9" s="17">
        <f>G9-SUMIFS(DDT!F:F,DDT!A:A,A9)</f>
        <v>0</v>
      </c>
      <c r="M9" s="47">
        <f t="shared" si="3"/>
        <v>0</v>
      </c>
      <c r="N9" s="47">
        <f t="shared" si="4"/>
        <v>0</v>
      </c>
      <c r="O9" s="47">
        <f t="shared" si="5"/>
        <v>0</v>
      </c>
    </row>
    <row r="10" spans="1:15" x14ac:dyDescent="0.25">
      <c r="A10" s="17" t="str">
        <f t="shared" si="0"/>
        <v>R008</v>
      </c>
      <c r="B10" s="1"/>
      <c r="C10" s="2"/>
      <c r="D10" s="15"/>
      <c r="E10" s="7"/>
      <c r="F10" s="7"/>
      <c r="G10" s="58"/>
      <c r="H10" s="9"/>
      <c r="I10" s="11">
        <f t="shared" si="1"/>
        <v>0</v>
      </c>
      <c r="J10" s="8"/>
      <c r="K10" s="11">
        <f t="shared" si="2"/>
        <v>0</v>
      </c>
      <c r="L10" s="17">
        <f>G10-SUMIFS(DDT!F:F,DDT!A:A,A10)</f>
        <v>0</v>
      </c>
      <c r="M10" s="47">
        <f t="shared" si="3"/>
        <v>0</v>
      </c>
      <c r="N10" s="47">
        <f t="shared" si="4"/>
        <v>0</v>
      </c>
      <c r="O10" s="47">
        <f t="shared" si="5"/>
        <v>0</v>
      </c>
    </row>
    <row r="11" spans="1:15" x14ac:dyDescent="0.25">
      <c r="A11" s="17" t="str">
        <f t="shared" si="0"/>
        <v>R009</v>
      </c>
      <c r="B11" s="1"/>
      <c r="C11" s="2"/>
      <c r="D11" s="15"/>
      <c r="E11" s="7"/>
      <c r="F11" s="7"/>
      <c r="G11" s="58"/>
      <c r="H11" s="9"/>
      <c r="I11" s="11">
        <f t="shared" si="1"/>
        <v>0</v>
      </c>
      <c r="J11" s="8"/>
      <c r="K11" s="11">
        <f t="shared" si="2"/>
        <v>0</v>
      </c>
      <c r="L11" s="17">
        <f>G11-SUMIFS(DDT!F:F,DDT!A:A,A11)</f>
        <v>0</v>
      </c>
      <c r="M11" s="47">
        <f t="shared" si="3"/>
        <v>0</v>
      </c>
      <c r="N11" s="47">
        <f t="shared" si="4"/>
        <v>0</v>
      </c>
      <c r="O11" s="47">
        <f t="shared" si="5"/>
        <v>0</v>
      </c>
    </row>
    <row r="12" spans="1:15" x14ac:dyDescent="0.25">
      <c r="A12" s="17" t="str">
        <f t="shared" si="0"/>
        <v>R010</v>
      </c>
      <c r="B12" s="1"/>
      <c r="C12" s="2"/>
      <c r="D12" s="15"/>
      <c r="E12" s="7"/>
      <c r="F12" s="7"/>
      <c r="G12" s="58"/>
      <c r="H12" s="9"/>
      <c r="I12" s="11">
        <f t="shared" si="1"/>
        <v>0</v>
      </c>
      <c r="J12" s="8"/>
      <c r="K12" s="11">
        <f t="shared" si="2"/>
        <v>0</v>
      </c>
      <c r="L12" s="17">
        <f>G12-SUMIFS(DDT!F:F,DDT!A:A,A12)</f>
        <v>0</v>
      </c>
      <c r="M12" s="47">
        <f t="shared" si="3"/>
        <v>0</v>
      </c>
      <c r="N12" s="47">
        <f t="shared" si="4"/>
        <v>0</v>
      </c>
      <c r="O12" s="47">
        <f t="shared" si="5"/>
        <v>0</v>
      </c>
    </row>
    <row r="13" spans="1:15" x14ac:dyDescent="0.25">
      <c r="A13" s="17" t="str">
        <f t="shared" si="0"/>
        <v>R011</v>
      </c>
      <c r="B13" s="1"/>
      <c r="C13" s="2"/>
      <c r="D13" s="15"/>
      <c r="E13" s="7"/>
      <c r="F13" s="7"/>
      <c r="G13" s="58"/>
      <c r="H13" s="9"/>
      <c r="I13" s="11">
        <f t="shared" si="1"/>
        <v>0</v>
      </c>
      <c r="J13" s="8"/>
      <c r="K13" s="11">
        <f t="shared" si="2"/>
        <v>0</v>
      </c>
      <c r="L13" s="17">
        <f>G13-SUMIFS(DDT!F:F,DDT!A:A,A13)</f>
        <v>0</v>
      </c>
      <c r="M13" s="47">
        <f t="shared" si="3"/>
        <v>0</v>
      </c>
      <c r="N13" s="47">
        <f t="shared" si="4"/>
        <v>0</v>
      </c>
      <c r="O13" s="47">
        <f t="shared" si="5"/>
        <v>0</v>
      </c>
    </row>
    <row r="14" spans="1:15" x14ac:dyDescent="0.25">
      <c r="A14" s="17" t="str">
        <f t="shared" si="0"/>
        <v>R012</v>
      </c>
      <c r="B14" s="1"/>
      <c r="C14" s="2"/>
      <c r="D14" s="15"/>
      <c r="E14" s="7"/>
      <c r="F14" s="7"/>
      <c r="G14" s="58"/>
      <c r="H14" s="9"/>
      <c r="I14" s="11">
        <f t="shared" si="1"/>
        <v>0</v>
      </c>
      <c r="J14" s="8"/>
      <c r="K14" s="11">
        <f t="shared" si="2"/>
        <v>0</v>
      </c>
      <c r="L14" s="17">
        <f>G14-SUMIFS(DDT!F:F,DDT!A:A,A14)</f>
        <v>0</v>
      </c>
      <c r="M14" s="47">
        <f t="shared" si="3"/>
        <v>0</v>
      </c>
      <c r="N14" s="47">
        <f t="shared" si="4"/>
        <v>0</v>
      </c>
      <c r="O14" s="47">
        <f t="shared" si="5"/>
        <v>0</v>
      </c>
    </row>
    <row r="15" spans="1:15" x14ac:dyDescent="0.25">
      <c r="A15" s="17" t="str">
        <f t="shared" si="0"/>
        <v>R013</v>
      </c>
      <c r="B15" s="1"/>
      <c r="C15" s="2"/>
      <c r="D15" s="15"/>
      <c r="E15" s="7"/>
      <c r="F15" s="7"/>
      <c r="G15" s="58"/>
      <c r="H15" s="9"/>
      <c r="I15" s="11">
        <f t="shared" si="1"/>
        <v>0</v>
      </c>
      <c r="J15" s="8"/>
      <c r="K15" s="11">
        <f t="shared" si="2"/>
        <v>0</v>
      </c>
      <c r="L15" s="17">
        <f>G15-SUMIFS(DDT!F:F,DDT!A:A,A15)</f>
        <v>0</v>
      </c>
      <c r="M15" s="47">
        <f t="shared" si="3"/>
        <v>0</v>
      </c>
      <c r="N15" s="47">
        <f t="shared" si="4"/>
        <v>0</v>
      </c>
      <c r="O15" s="47">
        <f t="shared" si="5"/>
        <v>0</v>
      </c>
    </row>
    <row r="16" spans="1:15" x14ac:dyDescent="0.25">
      <c r="A16" s="17" t="str">
        <f t="shared" si="0"/>
        <v>R014</v>
      </c>
      <c r="B16" s="1"/>
      <c r="C16" s="2"/>
      <c r="D16" s="15"/>
      <c r="E16" s="7"/>
      <c r="F16" s="7"/>
      <c r="G16" s="58"/>
      <c r="H16" s="9"/>
      <c r="I16" s="11">
        <f t="shared" si="1"/>
        <v>0</v>
      </c>
      <c r="J16" s="8"/>
      <c r="K16" s="11">
        <f t="shared" si="2"/>
        <v>0</v>
      </c>
      <c r="L16" s="17">
        <f>G16-SUMIFS(DDT!F:F,DDT!A:A,A16)</f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</row>
    <row r="17" spans="1:15" x14ac:dyDescent="0.25">
      <c r="A17" s="17" t="str">
        <f t="shared" si="0"/>
        <v>R015</v>
      </c>
      <c r="B17" s="1"/>
      <c r="C17" s="2"/>
      <c r="D17" s="15"/>
      <c r="E17" s="7"/>
      <c r="F17" s="7"/>
      <c r="G17" s="58"/>
      <c r="H17" s="9"/>
      <c r="I17" s="11">
        <f t="shared" si="1"/>
        <v>0</v>
      </c>
      <c r="J17" s="8"/>
      <c r="K17" s="11">
        <f t="shared" si="2"/>
        <v>0</v>
      </c>
      <c r="L17" s="17">
        <f>G17-SUMIFS(DDT!F:F,DDT!A:A,A17)</f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</row>
    <row r="18" spans="1:15" x14ac:dyDescent="0.25">
      <c r="A18" s="17" t="str">
        <f t="shared" si="0"/>
        <v>R016</v>
      </c>
      <c r="B18" s="1"/>
      <c r="C18" s="2"/>
      <c r="D18" s="15"/>
      <c r="E18" s="7"/>
      <c r="F18" s="7"/>
      <c r="G18" s="58"/>
      <c r="H18" s="9"/>
      <c r="I18" s="11">
        <f t="shared" si="1"/>
        <v>0</v>
      </c>
      <c r="J18" s="8"/>
      <c r="K18" s="11">
        <f t="shared" si="2"/>
        <v>0</v>
      </c>
      <c r="L18" s="17">
        <f>G18-SUMIFS(DDT!F:F,DDT!A:A,A18)</f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</row>
    <row r="19" spans="1:15" x14ac:dyDescent="0.25">
      <c r="A19" s="17" t="str">
        <f t="shared" si="0"/>
        <v>R017</v>
      </c>
      <c r="B19" s="1"/>
      <c r="C19" s="2"/>
      <c r="D19" s="15"/>
      <c r="E19" s="7"/>
      <c r="F19" s="7"/>
      <c r="G19" s="58"/>
      <c r="H19" s="9"/>
      <c r="I19" s="11">
        <f t="shared" si="1"/>
        <v>0</v>
      </c>
      <c r="J19" s="8"/>
      <c r="K19" s="11">
        <f t="shared" si="2"/>
        <v>0</v>
      </c>
      <c r="L19" s="17">
        <f>G19-SUMIFS(DDT!F:F,DDT!A:A,A19)</f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</row>
    <row r="20" spans="1:15" x14ac:dyDescent="0.25">
      <c r="A20" s="17" t="str">
        <f t="shared" si="0"/>
        <v>R018</v>
      </c>
      <c r="B20" s="1"/>
      <c r="C20" s="2"/>
      <c r="D20" s="15"/>
      <c r="E20" s="7"/>
      <c r="F20" s="7"/>
      <c r="G20" s="58"/>
      <c r="H20" s="9"/>
      <c r="I20" s="11">
        <f t="shared" si="1"/>
        <v>0</v>
      </c>
      <c r="J20" s="8"/>
      <c r="K20" s="11">
        <f t="shared" si="2"/>
        <v>0</v>
      </c>
      <c r="L20" s="17">
        <f>G20-SUMIFS(DDT!F:F,DDT!A:A,A20)</f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</row>
    <row r="21" spans="1:15" x14ac:dyDescent="0.25">
      <c r="A21" s="17" t="str">
        <f t="shared" si="0"/>
        <v>R019</v>
      </c>
      <c r="B21" s="1"/>
      <c r="C21" s="2"/>
      <c r="D21" s="15"/>
      <c r="E21" s="7"/>
      <c r="F21" s="7"/>
      <c r="G21" s="58"/>
      <c r="H21" s="9"/>
      <c r="I21" s="11">
        <f t="shared" si="1"/>
        <v>0</v>
      </c>
      <c r="J21" s="8"/>
      <c r="K21" s="11">
        <f t="shared" si="2"/>
        <v>0</v>
      </c>
      <c r="L21" s="17">
        <f>G21-SUMIFS(DDT!F:F,DDT!A:A,A21)</f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</row>
    <row r="22" spans="1:15" x14ac:dyDescent="0.25">
      <c r="A22" s="17" t="str">
        <f t="shared" si="0"/>
        <v>R020</v>
      </c>
      <c r="B22" s="1"/>
      <c r="C22" s="2"/>
      <c r="D22" s="15"/>
      <c r="E22" s="7"/>
      <c r="F22" s="7"/>
      <c r="G22" s="58"/>
      <c r="H22" s="9"/>
      <c r="I22" s="11">
        <f t="shared" si="1"/>
        <v>0</v>
      </c>
      <c r="J22" s="8"/>
      <c r="K22" s="11">
        <f t="shared" si="2"/>
        <v>0</v>
      </c>
      <c r="L22" s="17">
        <f>G22-SUMIFS(DDT!F:F,DDT!A:A,A22)</f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</row>
    <row r="23" spans="1:15" x14ac:dyDescent="0.25">
      <c r="A23" s="17" t="str">
        <f t="shared" si="0"/>
        <v>R021</v>
      </c>
      <c r="B23" s="1"/>
      <c r="C23" s="2"/>
      <c r="D23" s="15"/>
      <c r="E23" s="7"/>
      <c r="F23" s="7"/>
      <c r="G23" s="58"/>
      <c r="H23" s="9"/>
      <c r="I23" s="11">
        <f t="shared" si="1"/>
        <v>0</v>
      </c>
      <c r="J23" s="8"/>
      <c r="K23" s="11">
        <f t="shared" si="2"/>
        <v>0</v>
      </c>
      <c r="L23" s="17">
        <f>G23-SUMIFS(DDT!F:F,DDT!A:A,A23)</f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</row>
    <row r="24" spans="1:15" x14ac:dyDescent="0.25">
      <c r="A24" s="17" t="str">
        <f t="shared" si="0"/>
        <v>R022</v>
      </c>
      <c r="B24" s="1"/>
      <c r="C24" s="2"/>
      <c r="D24" s="15"/>
      <c r="E24" s="7"/>
      <c r="F24" s="7"/>
      <c r="G24" s="58"/>
      <c r="H24" s="9"/>
      <c r="I24" s="11">
        <f t="shared" si="1"/>
        <v>0</v>
      </c>
      <c r="J24" s="8"/>
      <c r="K24" s="11">
        <f t="shared" si="2"/>
        <v>0</v>
      </c>
      <c r="L24" s="17">
        <f>G24-SUMIFS(DDT!F:F,DDT!A:A,A24)</f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</row>
    <row r="25" spans="1:15" x14ac:dyDescent="0.25">
      <c r="A25" s="17" t="str">
        <f t="shared" si="0"/>
        <v>R023</v>
      </c>
      <c r="B25" s="1"/>
      <c r="C25" s="2"/>
      <c r="D25" s="15"/>
      <c r="E25" s="7"/>
      <c r="F25" s="7"/>
      <c r="G25" s="58"/>
      <c r="H25" s="9"/>
      <c r="I25" s="11">
        <f t="shared" si="1"/>
        <v>0</v>
      </c>
      <c r="J25" s="8"/>
      <c r="K25" s="11">
        <f t="shared" si="2"/>
        <v>0</v>
      </c>
      <c r="L25" s="17">
        <f>G25-SUMIFS(DDT!F:F,DDT!A:A,A25)</f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</row>
    <row r="26" spans="1:15" x14ac:dyDescent="0.25">
      <c r="A26" s="17" t="str">
        <f t="shared" si="0"/>
        <v>R024</v>
      </c>
      <c r="B26" s="1"/>
      <c r="C26" s="2"/>
      <c r="D26" s="15"/>
      <c r="E26" s="7"/>
      <c r="F26" s="7"/>
      <c r="G26" s="58"/>
      <c r="H26" s="9"/>
      <c r="I26" s="11">
        <f t="shared" si="1"/>
        <v>0</v>
      </c>
      <c r="J26" s="8"/>
      <c r="K26" s="11">
        <f t="shared" si="2"/>
        <v>0</v>
      </c>
      <c r="L26" s="17">
        <f>G26-SUMIFS(DDT!F:F,DDT!A:A,A26)</f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</row>
    <row r="27" spans="1:15" x14ac:dyDescent="0.25">
      <c r="A27" s="17" t="str">
        <f t="shared" si="0"/>
        <v>R025</v>
      </c>
      <c r="B27" s="1"/>
      <c r="C27" s="2"/>
      <c r="D27" s="15"/>
      <c r="E27" s="7"/>
      <c r="F27" s="7"/>
      <c r="G27" s="58"/>
      <c r="H27" s="9"/>
      <c r="I27" s="11">
        <f t="shared" si="1"/>
        <v>0</v>
      </c>
      <c r="J27" s="8"/>
      <c r="K27" s="11">
        <f t="shared" si="2"/>
        <v>0</v>
      </c>
      <c r="L27" s="17">
        <f>G27-SUMIFS(DDT!F:F,DDT!A:A,A27)</f>
        <v>0</v>
      </c>
      <c r="M27" s="47">
        <f t="shared" si="3"/>
        <v>0</v>
      </c>
      <c r="N27" s="47">
        <f t="shared" si="4"/>
        <v>0</v>
      </c>
      <c r="O27" s="47">
        <f t="shared" si="5"/>
        <v>0</v>
      </c>
    </row>
    <row r="28" spans="1:15" x14ac:dyDescent="0.25">
      <c r="A28" s="17" t="str">
        <f t="shared" si="0"/>
        <v>R026</v>
      </c>
      <c r="B28" s="1"/>
      <c r="C28" s="2"/>
      <c r="D28" s="15"/>
      <c r="E28" s="7"/>
      <c r="F28" s="7"/>
      <c r="G28" s="58"/>
      <c r="H28" s="9"/>
      <c r="I28" s="11">
        <f t="shared" si="1"/>
        <v>0</v>
      </c>
      <c r="J28" s="8"/>
      <c r="K28" s="11">
        <f t="shared" si="2"/>
        <v>0</v>
      </c>
      <c r="L28" s="17">
        <f>G28-SUMIFS(DDT!F:F,DDT!A:A,A28)</f>
        <v>0</v>
      </c>
      <c r="M28" s="47">
        <f t="shared" si="3"/>
        <v>0</v>
      </c>
      <c r="N28" s="47">
        <f t="shared" si="4"/>
        <v>0</v>
      </c>
      <c r="O28" s="47">
        <f t="shared" si="5"/>
        <v>0</v>
      </c>
    </row>
    <row r="29" spans="1:15" x14ac:dyDescent="0.25">
      <c r="A29" s="17" t="str">
        <f t="shared" si="0"/>
        <v>R027</v>
      </c>
      <c r="B29" s="1"/>
      <c r="C29" s="2"/>
      <c r="D29" s="15"/>
      <c r="E29" s="7"/>
      <c r="F29" s="7"/>
      <c r="G29" s="58"/>
      <c r="H29" s="9"/>
      <c r="I29" s="11">
        <f t="shared" si="1"/>
        <v>0</v>
      </c>
      <c r="J29" s="8"/>
      <c r="K29" s="11">
        <f t="shared" si="2"/>
        <v>0</v>
      </c>
      <c r="L29" s="17">
        <f>G29-SUMIFS(DDT!F:F,DDT!A:A,A29)</f>
        <v>0</v>
      </c>
      <c r="M29" s="47">
        <f t="shared" si="3"/>
        <v>0</v>
      </c>
      <c r="N29" s="47">
        <f t="shared" si="4"/>
        <v>0</v>
      </c>
      <c r="O29" s="47">
        <f t="shared" si="5"/>
        <v>0</v>
      </c>
    </row>
    <row r="30" spans="1:15" x14ac:dyDescent="0.25">
      <c r="A30" s="17" t="str">
        <f t="shared" si="0"/>
        <v>R028</v>
      </c>
      <c r="B30" s="1"/>
      <c r="C30" s="2"/>
      <c r="D30" s="15"/>
      <c r="E30" s="7"/>
      <c r="F30" s="7"/>
      <c r="G30" s="58"/>
      <c r="H30" s="9"/>
      <c r="I30" s="11">
        <f t="shared" si="1"/>
        <v>0</v>
      </c>
      <c r="J30" s="8"/>
      <c r="K30" s="11">
        <f t="shared" si="2"/>
        <v>0</v>
      </c>
      <c r="L30" s="17">
        <f>G30-SUMIFS(DDT!F:F,DDT!A:A,A30)</f>
        <v>0</v>
      </c>
      <c r="M30" s="47">
        <f t="shared" si="3"/>
        <v>0</v>
      </c>
      <c r="N30" s="47">
        <f t="shared" si="4"/>
        <v>0</v>
      </c>
      <c r="O30" s="47">
        <f t="shared" si="5"/>
        <v>0</v>
      </c>
    </row>
    <row r="31" spans="1:15" x14ac:dyDescent="0.25">
      <c r="A31" s="17" t="str">
        <f t="shared" si="0"/>
        <v>R029</v>
      </c>
      <c r="B31" s="1"/>
      <c r="C31" s="2"/>
      <c r="D31" s="15"/>
      <c r="E31" s="7"/>
      <c r="F31" s="7"/>
      <c r="G31" s="58"/>
      <c r="H31" s="9"/>
      <c r="I31" s="11">
        <f t="shared" si="1"/>
        <v>0</v>
      </c>
      <c r="J31" s="8"/>
      <c r="K31" s="11">
        <f t="shared" si="2"/>
        <v>0</v>
      </c>
      <c r="L31" s="17">
        <f>G31-SUMIFS(DDT!F:F,DDT!A:A,A31)</f>
        <v>0</v>
      </c>
      <c r="M31" s="47">
        <f t="shared" si="3"/>
        <v>0</v>
      </c>
      <c r="N31" s="47">
        <f t="shared" si="4"/>
        <v>0</v>
      </c>
      <c r="O31" s="47">
        <f t="shared" si="5"/>
        <v>0</v>
      </c>
    </row>
    <row r="32" spans="1:15" x14ac:dyDescent="0.25">
      <c r="A32" s="17" t="str">
        <f t="shared" si="0"/>
        <v>R030</v>
      </c>
      <c r="B32" s="1"/>
      <c r="C32" s="2"/>
      <c r="D32" s="15"/>
      <c r="E32" s="7"/>
      <c r="F32" s="7"/>
      <c r="G32" s="58"/>
      <c r="H32" s="9"/>
      <c r="I32" s="11">
        <f t="shared" ref="I32" si="6">ROUND(H32*G32,2)</f>
        <v>0</v>
      </c>
      <c r="J32" s="8"/>
      <c r="K32" s="11">
        <f t="shared" si="2"/>
        <v>0</v>
      </c>
      <c r="L32" s="17">
        <f>G32-SUMIFS(DDT!F:F,DDT!A:A,A32)</f>
        <v>0</v>
      </c>
      <c r="M32" s="47">
        <f t="shared" si="3"/>
        <v>0</v>
      </c>
      <c r="N32" s="47">
        <f t="shared" si="4"/>
        <v>0</v>
      </c>
      <c r="O32" s="47">
        <f t="shared" si="5"/>
        <v>0</v>
      </c>
    </row>
    <row r="33" spans="8:15" ht="15.75" thickBot="1" x14ac:dyDescent="0.3">
      <c r="H33" s="43" t="s">
        <v>1</v>
      </c>
      <c r="I33" s="44">
        <f>SUBTOTAL(9,I3:I32)</f>
        <v>1493.2</v>
      </c>
      <c r="J33" s="45">
        <f>K33-I33</f>
        <v>328.5</v>
      </c>
      <c r="K33" s="44">
        <f>IF(COUNTIF($K$3:$K$32,"COMPILARE TUTTI I CAMPI")&gt;0,"COMPILARE TUTTI I CAMPI",SUBTOTAL(9,K3:K32))</f>
        <v>1821.7</v>
      </c>
      <c r="L33" s="46">
        <f>SUBTOTAL(9,L3:L32)</f>
        <v>560</v>
      </c>
      <c r="M33" s="12">
        <f>SUBTOTAL(9,M3:M32)</f>
        <v>1493.1999999999998</v>
      </c>
      <c r="N33" s="12">
        <f>SUBTOTAL(9,N3:N32)</f>
        <v>328.50399999999996</v>
      </c>
      <c r="O33" s="12">
        <f>SUBTOTAL(9,O3:O32)</f>
        <v>1821.7039999999997</v>
      </c>
    </row>
  </sheetData>
  <autoFilter ref="B2:L32" xr:uid="{00000000-0001-0000-0000-000000000000}"/>
  <conditionalFormatting sqref="K1:K1048576">
    <cfRule type="expression" dxfId="32" priority="2">
      <formula>AND(ISTEXT(K1),K1&lt;&gt;"TOTALE")</formula>
    </cfRule>
  </conditionalFormatting>
  <conditionalFormatting sqref="L33:O33">
    <cfRule type="expression" dxfId="31" priority="1">
      <formula>AND(ISTEXT(L33),L33&lt;&gt;"TOTALE")</formula>
    </cfRule>
  </conditionalFormatting>
  <pageMargins left="0.7" right="0.7" top="0.75" bottom="0.75" header="0.3" footer="0.3"/>
  <pageSetup paperSize="9" scale="6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00275-8DB5-4130-9398-ACEC363D47C4}">
  <dimension ref="A1:N37"/>
  <sheetViews>
    <sheetView workbookViewId="0">
      <selection activeCell="A2" sqref="A2"/>
    </sheetView>
  </sheetViews>
  <sheetFormatPr defaultRowHeight="15" x14ac:dyDescent="0.25"/>
  <cols>
    <col min="1" max="1" width="5.7109375" style="51" customWidth="1"/>
    <col min="2" max="2" width="19.28515625" bestFit="1" customWidth="1"/>
    <col min="3" max="3" width="58" style="25" bestFit="1" customWidth="1"/>
    <col min="4" max="4" width="29.7109375" style="28" customWidth="1"/>
    <col min="5" max="5" width="17" style="30" bestFit="1" customWidth="1"/>
    <col min="6" max="6" width="13.140625" style="64" bestFit="1" customWidth="1"/>
    <col min="7" max="7" width="17" bestFit="1" customWidth="1"/>
    <col min="8" max="8" width="13" bestFit="1" customWidth="1"/>
    <col min="9" max="9" width="12" bestFit="1" customWidth="1"/>
    <col min="10" max="10" width="13.7109375" bestFit="1" customWidth="1"/>
    <col min="11" max="11" width="14.28515625" bestFit="1" customWidth="1"/>
    <col min="12" max="12" width="28.5703125" bestFit="1" customWidth="1"/>
    <col min="13" max="13" width="13.7109375" bestFit="1" customWidth="1"/>
    <col min="14" max="14" width="8.42578125" customWidth="1"/>
  </cols>
  <sheetData>
    <row r="1" spans="1:14" x14ac:dyDescent="0.25">
      <c r="A1" s="54" t="s">
        <v>25</v>
      </c>
      <c r="B1" s="42" t="s">
        <v>10</v>
      </c>
      <c r="C1" s="42" t="s">
        <v>11</v>
      </c>
      <c r="D1" s="31" t="s">
        <v>7</v>
      </c>
      <c r="E1" s="31" t="s">
        <v>9</v>
      </c>
      <c r="F1" s="60" t="s">
        <v>12</v>
      </c>
      <c r="G1" s="32" t="s">
        <v>13</v>
      </c>
      <c r="H1" s="32" t="s">
        <v>27</v>
      </c>
      <c r="I1" s="32" t="s">
        <v>4</v>
      </c>
      <c r="J1" s="32" t="s">
        <v>8</v>
      </c>
      <c r="K1" s="23" t="s">
        <v>19</v>
      </c>
      <c r="L1" s="39" t="s">
        <v>20</v>
      </c>
      <c r="M1" s="40" t="s">
        <v>21</v>
      </c>
      <c r="N1" s="23" t="s">
        <v>6</v>
      </c>
    </row>
    <row r="2" spans="1:14" x14ac:dyDescent="0.25">
      <c r="A2" s="49"/>
      <c r="B2" s="52" t="str">
        <f>_xlfn.IFNA(VLOOKUP($A2,Ordine!$A:$O,4,FALSE),"")</f>
        <v/>
      </c>
      <c r="C2" s="52" t="str">
        <f>_xlfn.IFNA(VLOOKUP($A2,Ordine!$A:$O,5,FALSE),"")</f>
        <v/>
      </c>
      <c r="D2" s="22"/>
      <c r="E2" s="22"/>
      <c r="F2" s="61"/>
      <c r="G2" s="16" t="str">
        <f>Tabella1[[#This Row],[PREZZO UNITARIO ORDINE]]</f>
        <v/>
      </c>
      <c r="H2" s="16" t="str">
        <f t="shared" ref="H2:H36" si="0">IF(G2&lt;&gt;"",G2*F2,"")</f>
        <v/>
      </c>
      <c r="I2" s="21" t="str">
        <f>Tabella1[[#This Row],[IVA ORDINE]]</f>
        <v/>
      </c>
      <c r="J2" s="16" t="str">
        <f t="shared" ref="J2:J36" si="1">IF(H2&lt;&gt;"",H2*(1+I2),"")</f>
        <v/>
      </c>
      <c r="K2" s="24" t="str">
        <f>_xlfn.IFNA(VLOOKUP($A2,Ordine!$A:$O,7,FALSE),"")</f>
        <v/>
      </c>
      <c r="L2" s="26" t="str">
        <f>_xlfn.IFNA(VLOOKUP($A2,Ordine!$A:$O,8,FALSE),"")</f>
        <v/>
      </c>
      <c r="M2" s="27" t="str">
        <f>_xlfn.IFNA(VLOOKUP($A2,Ordine!$A:$O,10,FALSE),"")</f>
        <v/>
      </c>
      <c r="N2" s="29" t="str">
        <f>_xlfn.IFNA(VLOOKUP($A2,Ordine!$A:$O,12,FALSE),"")</f>
        <v/>
      </c>
    </row>
    <row r="3" spans="1:14" x14ac:dyDescent="0.25">
      <c r="A3" s="49"/>
      <c r="B3" s="52" t="str">
        <f>_xlfn.IFNA(VLOOKUP($A3,Ordine!$A:$O,4,FALSE),"")</f>
        <v/>
      </c>
      <c r="C3" s="52" t="str">
        <f>_xlfn.IFNA(VLOOKUP($A3,Ordine!$A:$O,5,FALSE),"")</f>
        <v/>
      </c>
      <c r="D3" s="22"/>
      <c r="E3" s="22"/>
      <c r="F3" s="61"/>
      <c r="G3" s="16" t="str">
        <f>Tabella1[[#This Row],[PREZZO UNITARIO ORDINE]]</f>
        <v/>
      </c>
      <c r="H3" s="16" t="str">
        <f t="shared" si="0"/>
        <v/>
      </c>
      <c r="I3" s="21" t="str">
        <f>Tabella1[[#This Row],[IVA ORDINE]]</f>
        <v/>
      </c>
      <c r="J3" s="16" t="str">
        <f t="shared" si="1"/>
        <v/>
      </c>
      <c r="K3" s="24" t="str">
        <f>_xlfn.IFNA(VLOOKUP($A3,Ordine!$A:$O,7,FALSE),"")</f>
        <v/>
      </c>
      <c r="L3" s="26" t="str">
        <f>_xlfn.IFNA(VLOOKUP($A3,Ordine!$A:$O,8,FALSE),"")</f>
        <v/>
      </c>
      <c r="M3" s="27" t="str">
        <f>_xlfn.IFNA(VLOOKUP($A3,Ordine!$A:$O,10,FALSE),"")</f>
        <v/>
      </c>
      <c r="N3" s="29" t="str">
        <f>_xlfn.IFNA(VLOOKUP($A3,Ordine!$A:$O,12,FALSE),"")</f>
        <v/>
      </c>
    </row>
    <row r="4" spans="1:14" x14ac:dyDescent="0.25">
      <c r="A4" s="49"/>
      <c r="B4" s="52" t="str">
        <f>_xlfn.IFNA(VLOOKUP($A4,Ordine!$A:$O,4,FALSE),"")</f>
        <v/>
      </c>
      <c r="C4" s="52" t="str">
        <f>_xlfn.IFNA(VLOOKUP($A4,Ordine!$A:$O,5,FALSE),"")</f>
        <v/>
      </c>
      <c r="D4" s="22"/>
      <c r="E4" s="22"/>
      <c r="F4" s="61"/>
      <c r="G4" s="16" t="str">
        <f>Tabella1[[#This Row],[PREZZO UNITARIO ORDINE]]</f>
        <v/>
      </c>
      <c r="H4" s="16" t="str">
        <f t="shared" si="0"/>
        <v/>
      </c>
      <c r="I4" s="21" t="str">
        <f>Tabella1[[#This Row],[IVA ORDINE]]</f>
        <v/>
      </c>
      <c r="J4" s="16" t="str">
        <f t="shared" si="1"/>
        <v/>
      </c>
      <c r="K4" s="24" t="str">
        <f>_xlfn.IFNA(VLOOKUP($A4,Ordine!$A:$O,7,FALSE),"")</f>
        <v/>
      </c>
      <c r="L4" s="26" t="str">
        <f>_xlfn.IFNA(VLOOKUP($A4,Ordine!$A:$O,8,FALSE),"")</f>
        <v/>
      </c>
      <c r="M4" s="27" t="str">
        <f>_xlfn.IFNA(VLOOKUP($A4,Ordine!$A:$O,10,FALSE),"")</f>
        <v/>
      </c>
      <c r="N4" s="29" t="str">
        <f>_xlfn.IFNA(VLOOKUP($A4,Ordine!$A:$O,12,FALSE),"")</f>
        <v/>
      </c>
    </row>
    <row r="5" spans="1:14" x14ac:dyDescent="0.25">
      <c r="A5" s="49"/>
      <c r="B5" s="53" t="str">
        <f>_xlfn.IFNA(VLOOKUP($A5,Ordine!$A:$O,4,FALSE),"")</f>
        <v/>
      </c>
      <c r="C5" s="53" t="str">
        <f>_xlfn.IFNA(VLOOKUP($A5,Ordine!$A:$O,5,FALSE),"")</f>
        <v/>
      </c>
      <c r="D5" s="37"/>
      <c r="E5" s="37"/>
      <c r="F5" s="61"/>
      <c r="G5" s="16" t="str">
        <f>Tabella1[[#This Row],[PREZZO UNITARIO ORDINE]]</f>
        <v/>
      </c>
      <c r="H5" s="16" t="str">
        <f t="shared" si="0"/>
        <v/>
      </c>
      <c r="I5" s="21" t="str">
        <f>Tabella1[[#This Row],[IVA ORDINE]]</f>
        <v/>
      </c>
      <c r="J5" s="16" t="str">
        <f t="shared" si="1"/>
        <v/>
      </c>
      <c r="K5" s="24" t="str">
        <f>_xlfn.IFNA(VLOOKUP($A5,Ordine!$A:$O,7,FALSE),"")</f>
        <v/>
      </c>
      <c r="L5" s="34" t="str">
        <f>_xlfn.IFNA(VLOOKUP($A5,Ordine!$A:$O,8,FALSE),"")</f>
        <v/>
      </c>
      <c r="M5" s="35" t="str">
        <f>_xlfn.IFNA(VLOOKUP($A5,Ordine!$A:$O,10,FALSE),"")</f>
        <v/>
      </c>
      <c r="N5" s="36" t="str">
        <f>_xlfn.IFNA(VLOOKUP($A5,Ordine!$A:$O,12,FALSE),"")</f>
        <v/>
      </c>
    </row>
    <row r="6" spans="1:14" x14ac:dyDescent="0.25">
      <c r="A6" s="49"/>
      <c r="B6" s="53" t="str">
        <f>_xlfn.IFNA(VLOOKUP($A6,Ordine!$A:$O,4,FALSE),"")</f>
        <v/>
      </c>
      <c r="C6" s="53" t="str">
        <f>_xlfn.IFNA(VLOOKUP($A6,Ordine!$A:$O,5,FALSE),"")</f>
        <v/>
      </c>
      <c r="D6" s="37"/>
      <c r="E6" s="37"/>
      <c r="F6" s="61"/>
      <c r="G6" s="16" t="str">
        <f>Tabella1[[#This Row],[PREZZO UNITARIO ORDINE]]</f>
        <v/>
      </c>
      <c r="H6" s="16" t="str">
        <f t="shared" si="0"/>
        <v/>
      </c>
      <c r="I6" s="21" t="str">
        <f>Tabella1[[#This Row],[IVA ORDINE]]</f>
        <v/>
      </c>
      <c r="J6" s="16" t="str">
        <f t="shared" si="1"/>
        <v/>
      </c>
      <c r="K6" s="33" t="str">
        <f>_xlfn.IFNA(VLOOKUP($A6,Ordine!$A:$O,7,FALSE),"")</f>
        <v/>
      </c>
      <c r="L6" s="34" t="str">
        <f>_xlfn.IFNA(VLOOKUP($A6,Ordine!$A:$O,8,FALSE),"")</f>
        <v/>
      </c>
      <c r="M6" s="35" t="str">
        <f>_xlfn.IFNA(VLOOKUP($A6,Ordine!$A:$O,10,FALSE),"")</f>
        <v/>
      </c>
      <c r="N6" s="36" t="str">
        <f>_xlfn.IFNA(VLOOKUP($A6,Ordine!$A:$O,12,FALSE),"")</f>
        <v/>
      </c>
    </row>
    <row r="7" spans="1:14" x14ac:dyDescent="0.25">
      <c r="A7" s="49"/>
      <c r="B7" s="53" t="str">
        <f>_xlfn.IFNA(VLOOKUP($A7,Ordine!$A:$O,4,FALSE),"")</f>
        <v/>
      </c>
      <c r="C7" s="53" t="str">
        <f>_xlfn.IFNA(VLOOKUP($A7,Ordine!$A:$O,5,FALSE),"")</f>
        <v/>
      </c>
      <c r="D7" s="37"/>
      <c r="E7" s="37"/>
      <c r="F7" s="61"/>
      <c r="G7" s="16" t="str">
        <f>Tabella1[[#This Row],[PREZZO UNITARIO ORDINE]]</f>
        <v/>
      </c>
      <c r="H7" s="16" t="str">
        <f t="shared" si="0"/>
        <v/>
      </c>
      <c r="I7" s="21" t="str">
        <f>Tabella1[[#This Row],[IVA ORDINE]]</f>
        <v/>
      </c>
      <c r="J7" s="16" t="str">
        <f t="shared" si="1"/>
        <v/>
      </c>
      <c r="K7" s="33" t="str">
        <f>_xlfn.IFNA(VLOOKUP($A7,Ordine!$A:$O,7,FALSE),"")</f>
        <v/>
      </c>
      <c r="L7" s="34" t="str">
        <f>_xlfn.IFNA(VLOOKUP($A7,Ordine!$A:$O,8,FALSE),"")</f>
        <v/>
      </c>
      <c r="M7" s="35" t="str">
        <f>_xlfn.IFNA(VLOOKUP($A7,Ordine!$A:$O,10,FALSE),"")</f>
        <v/>
      </c>
      <c r="N7" s="36" t="str">
        <f>_xlfn.IFNA(VLOOKUP($A7,Ordine!$A:$O,12,FALSE),"")</f>
        <v/>
      </c>
    </row>
    <row r="8" spans="1:14" x14ac:dyDescent="0.25">
      <c r="A8" s="49"/>
      <c r="B8" s="53" t="str">
        <f>_xlfn.IFNA(VLOOKUP($A8,Ordine!$A:$O,4,FALSE),"")</f>
        <v/>
      </c>
      <c r="C8" s="53" t="str">
        <f>_xlfn.IFNA(VLOOKUP($A8,Ordine!$A:$O,5,FALSE),"")</f>
        <v/>
      </c>
      <c r="D8" s="37"/>
      <c r="E8" s="37"/>
      <c r="F8" s="62"/>
      <c r="G8" s="16" t="str">
        <f>Tabella1[[#This Row],[PREZZO UNITARIO ORDINE]]</f>
        <v/>
      </c>
      <c r="H8" s="16" t="str">
        <f t="shared" ref="H8:H11" si="2">IF(G8&lt;&gt;"",G8*F8,"")</f>
        <v/>
      </c>
      <c r="I8" s="21" t="str">
        <f>Tabella1[[#This Row],[IVA ORDINE]]</f>
        <v/>
      </c>
      <c r="J8" s="56" t="str">
        <f t="shared" ref="J8:J11" si="3">IF(H8&lt;&gt;"",H8*(1+I8),"")</f>
        <v/>
      </c>
      <c r="K8" s="33" t="str">
        <f>_xlfn.IFNA(VLOOKUP($A8,Ordine!$A:$O,7,FALSE),"")</f>
        <v/>
      </c>
      <c r="L8" s="34" t="str">
        <f>_xlfn.IFNA(VLOOKUP($A8,Ordine!$A:$O,8,FALSE),"")</f>
        <v/>
      </c>
      <c r="M8" s="35" t="str">
        <f>_xlfn.IFNA(VLOOKUP($A8,Ordine!$A:$O,10,FALSE),"")</f>
        <v/>
      </c>
      <c r="N8" s="36" t="str">
        <f>_xlfn.IFNA(VLOOKUP($A8,Ordine!$A:$O,12,FALSE),"")</f>
        <v/>
      </c>
    </row>
    <row r="9" spans="1:14" x14ac:dyDescent="0.25">
      <c r="A9" s="49"/>
      <c r="B9" s="53" t="str">
        <f>_xlfn.IFNA(VLOOKUP($A9,Ordine!$A:$O,4,FALSE),"")</f>
        <v/>
      </c>
      <c r="C9" s="53" t="str">
        <f>_xlfn.IFNA(VLOOKUP($A9,Ordine!$A:$O,5,FALSE),"")</f>
        <v/>
      </c>
      <c r="D9" s="37"/>
      <c r="E9" s="37"/>
      <c r="F9" s="62"/>
      <c r="G9" s="16" t="str">
        <f>Tabella1[[#This Row],[PREZZO UNITARIO ORDINE]]</f>
        <v/>
      </c>
      <c r="H9" s="16" t="str">
        <f t="shared" si="2"/>
        <v/>
      </c>
      <c r="I9" s="21" t="str">
        <f>Tabella1[[#This Row],[IVA ORDINE]]</f>
        <v/>
      </c>
      <c r="J9" s="56" t="str">
        <f t="shared" si="3"/>
        <v/>
      </c>
      <c r="K9" s="33" t="str">
        <f>_xlfn.IFNA(VLOOKUP($A9,Ordine!$A:$O,7,FALSE),"")</f>
        <v/>
      </c>
      <c r="L9" s="34" t="str">
        <f>_xlfn.IFNA(VLOOKUP($A9,Ordine!$A:$O,8,FALSE),"")</f>
        <v/>
      </c>
      <c r="M9" s="35" t="str">
        <f>_xlfn.IFNA(VLOOKUP($A9,Ordine!$A:$O,10,FALSE),"")</f>
        <v/>
      </c>
      <c r="N9" s="36" t="str">
        <f>_xlfn.IFNA(VLOOKUP($A9,Ordine!$A:$O,12,FALSE),"")</f>
        <v/>
      </c>
    </row>
    <row r="10" spans="1:14" x14ac:dyDescent="0.25">
      <c r="A10" s="49"/>
      <c r="B10" s="53" t="str">
        <f>_xlfn.IFNA(VLOOKUP($A10,Ordine!$A:$O,4,FALSE),"")</f>
        <v/>
      </c>
      <c r="C10" s="53" t="str">
        <f>_xlfn.IFNA(VLOOKUP($A10,Ordine!$A:$O,5,FALSE),"")</f>
        <v/>
      </c>
      <c r="D10" s="37"/>
      <c r="E10" s="37"/>
      <c r="F10" s="62"/>
      <c r="G10" s="16" t="str">
        <f>Tabella1[[#This Row],[PREZZO UNITARIO ORDINE]]</f>
        <v/>
      </c>
      <c r="H10" s="16" t="str">
        <f t="shared" si="2"/>
        <v/>
      </c>
      <c r="I10" s="21" t="str">
        <f>Tabella1[[#This Row],[IVA ORDINE]]</f>
        <v/>
      </c>
      <c r="J10" s="56" t="str">
        <f t="shared" si="3"/>
        <v/>
      </c>
      <c r="K10" s="33" t="str">
        <f>_xlfn.IFNA(VLOOKUP($A10,Ordine!$A:$O,7,FALSE),"")</f>
        <v/>
      </c>
      <c r="L10" s="34" t="str">
        <f>_xlfn.IFNA(VLOOKUP($A10,Ordine!$A:$O,8,FALSE),"")</f>
        <v/>
      </c>
      <c r="M10" s="35" t="str">
        <f>_xlfn.IFNA(VLOOKUP($A10,Ordine!$A:$O,10,FALSE),"")</f>
        <v/>
      </c>
      <c r="N10" s="36" t="str">
        <f>_xlfn.IFNA(VLOOKUP($A10,Ordine!$A:$O,12,FALSE),"")</f>
        <v/>
      </c>
    </row>
    <row r="11" spans="1:14" x14ac:dyDescent="0.25">
      <c r="A11" s="49"/>
      <c r="B11" s="53" t="str">
        <f>_xlfn.IFNA(VLOOKUP($A11,Ordine!$A:$O,4,FALSE),"")</f>
        <v/>
      </c>
      <c r="C11" s="53" t="str">
        <f>_xlfn.IFNA(VLOOKUP($A11,Ordine!$A:$O,5,FALSE),"")</f>
        <v/>
      </c>
      <c r="D11" s="37"/>
      <c r="E11" s="37"/>
      <c r="F11" s="62"/>
      <c r="G11" s="16" t="str">
        <f>Tabella1[[#This Row],[PREZZO UNITARIO ORDINE]]</f>
        <v/>
      </c>
      <c r="H11" s="16" t="str">
        <f t="shared" si="2"/>
        <v/>
      </c>
      <c r="I11" s="21" t="str">
        <f>Tabella1[[#This Row],[IVA ORDINE]]</f>
        <v/>
      </c>
      <c r="J11" s="56" t="str">
        <f t="shared" si="3"/>
        <v/>
      </c>
      <c r="K11" s="33" t="str">
        <f>_xlfn.IFNA(VLOOKUP($A11,Ordine!$A:$O,7,FALSE),"")</f>
        <v/>
      </c>
      <c r="L11" s="34" t="str">
        <f>_xlfn.IFNA(VLOOKUP($A11,Ordine!$A:$O,8,FALSE),"")</f>
        <v/>
      </c>
      <c r="M11" s="35" t="str">
        <f>_xlfn.IFNA(VLOOKUP($A11,Ordine!$A:$O,10,FALSE),"")</f>
        <v/>
      </c>
      <c r="N11" s="36" t="str">
        <f>_xlfn.IFNA(VLOOKUP($A11,Ordine!$A:$O,12,FALSE),"")</f>
        <v/>
      </c>
    </row>
    <row r="12" spans="1:14" x14ac:dyDescent="0.25">
      <c r="A12" s="49"/>
      <c r="B12" s="53" t="str">
        <f>_xlfn.IFNA(VLOOKUP($A12,Ordine!$A:$O,4,FALSE),"")</f>
        <v/>
      </c>
      <c r="C12" s="53" t="str">
        <f>_xlfn.IFNA(VLOOKUP($A12,Ordine!$A:$O,5,FALSE),"")</f>
        <v/>
      </c>
      <c r="D12" s="37"/>
      <c r="E12" s="37"/>
      <c r="F12" s="62"/>
      <c r="G12" s="16" t="str">
        <f>Tabella1[[#This Row],[PREZZO UNITARIO ORDINE]]</f>
        <v/>
      </c>
      <c r="H12" s="16" t="str">
        <f t="shared" ref="H12:H15" si="4">IF(G12&lt;&gt;"",G12*F12,"")</f>
        <v/>
      </c>
      <c r="I12" s="21" t="str">
        <f>Tabella1[[#This Row],[IVA ORDINE]]</f>
        <v/>
      </c>
      <c r="J12" s="56" t="str">
        <f t="shared" ref="J12:J15" si="5">IF(H12&lt;&gt;"",H12*(1+I12),"")</f>
        <v/>
      </c>
      <c r="K12" s="33" t="str">
        <f>_xlfn.IFNA(VLOOKUP($A12,Ordine!$A:$O,7,FALSE),"")</f>
        <v/>
      </c>
      <c r="L12" s="34" t="str">
        <f>_xlfn.IFNA(VLOOKUP($A12,Ordine!$A:$O,8,FALSE),"")</f>
        <v/>
      </c>
      <c r="M12" s="35" t="str">
        <f>_xlfn.IFNA(VLOOKUP($A12,Ordine!$A:$O,10,FALSE),"")</f>
        <v/>
      </c>
      <c r="N12" s="36" t="str">
        <f>_xlfn.IFNA(VLOOKUP($A12,Ordine!$A:$O,12,FALSE),"")</f>
        <v/>
      </c>
    </row>
    <row r="13" spans="1:14" x14ac:dyDescent="0.25">
      <c r="A13" s="49"/>
      <c r="B13" s="53" t="str">
        <f>_xlfn.IFNA(VLOOKUP($A13,Ordine!$A:$O,4,FALSE),"")</f>
        <v/>
      </c>
      <c r="C13" s="53" t="str">
        <f>_xlfn.IFNA(VLOOKUP($A13,Ordine!$A:$O,5,FALSE),"")</f>
        <v/>
      </c>
      <c r="D13" s="37"/>
      <c r="E13" s="37"/>
      <c r="F13" s="62"/>
      <c r="G13" s="16" t="str">
        <f>Tabella1[[#This Row],[PREZZO UNITARIO ORDINE]]</f>
        <v/>
      </c>
      <c r="H13" s="16" t="str">
        <f t="shared" si="4"/>
        <v/>
      </c>
      <c r="I13" s="21" t="str">
        <f>Tabella1[[#This Row],[IVA ORDINE]]</f>
        <v/>
      </c>
      <c r="J13" s="56" t="str">
        <f t="shared" si="5"/>
        <v/>
      </c>
      <c r="K13" s="33" t="str">
        <f>_xlfn.IFNA(VLOOKUP($A13,Ordine!$A:$O,7,FALSE),"")</f>
        <v/>
      </c>
      <c r="L13" s="34" t="str">
        <f>_xlfn.IFNA(VLOOKUP($A13,Ordine!$A:$O,8,FALSE),"")</f>
        <v/>
      </c>
      <c r="M13" s="35" t="str">
        <f>_xlfn.IFNA(VLOOKUP($A13,Ordine!$A:$O,10,FALSE),"")</f>
        <v/>
      </c>
      <c r="N13" s="36" t="str">
        <f>_xlfn.IFNA(VLOOKUP($A13,Ordine!$A:$O,12,FALSE),"")</f>
        <v/>
      </c>
    </row>
    <row r="14" spans="1:14" x14ac:dyDescent="0.25">
      <c r="A14" s="49"/>
      <c r="B14" s="53" t="str">
        <f>_xlfn.IFNA(VLOOKUP($A14,Ordine!$A:$O,4,FALSE),"")</f>
        <v/>
      </c>
      <c r="C14" s="53" t="str">
        <f>_xlfn.IFNA(VLOOKUP($A14,Ordine!$A:$O,5,FALSE),"")</f>
        <v/>
      </c>
      <c r="D14" s="37"/>
      <c r="E14" s="37"/>
      <c r="F14" s="62"/>
      <c r="G14" s="16" t="str">
        <f>Tabella1[[#This Row],[PREZZO UNITARIO ORDINE]]</f>
        <v/>
      </c>
      <c r="H14" s="16" t="str">
        <f t="shared" si="4"/>
        <v/>
      </c>
      <c r="I14" s="21" t="str">
        <f>Tabella1[[#This Row],[IVA ORDINE]]</f>
        <v/>
      </c>
      <c r="J14" s="56" t="str">
        <f t="shared" si="5"/>
        <v/>
      </c>
      <c r="K14" s="33" t="str">
        <f>_xlfn.IFNA(VLOOKUP($A14,Ordine!$A:$O,7,FALSE),"")</f>
        <v/>
      </c>
      <c r="L14" s="34" t="str">
        <f>_xlfn.IFNA(VLOOKUP($A14,Ordine!$A:$O,8,FALSE),"")</f>
        <v/>
      </c>
      <c r="M14" s="35" t="str">
        <f>_xlfn.IFNA(VLOOKUP($A14,Ordine!$A:$O,10,FALSE),"")</f>
        <v/>
      </c>
      <c r="N14" s="36" t="str">
        <f>_xlfn.IFNA(VLOOKUP($A14,Ordine!$A:$O,12,FALSE),"")</f>
        <v/>
      </c>
    </row>
    <row r="15" spans="1:14" x14ac:dyDescent="0.25">
      <c r="A15" s="49"/>
      <c r="B15" s="53" t="str">
        <f>_xlfn.IFNA(VLOOKUP($A15,Ordine!$A:$O,4,FALSE),"")</f>
        <v/>
      </c>
      <c r="C15" s="53" t="str">
        <f>_xlfn.IFNA(VLOOKUP($A15,Ordine!$A:$O,5,FALSE),"")</f>
        <v/>
      </c>
      <c r="D15" s="37"/>
      <c r="E15" s="37"/>
      <c r="F15" s="62"/>
      <c r="G15" s="16" t="str">
        <f>Tabella1[[#This Row],[PREZZO UNITARIO ORDINE]]</f>
        <v/>
      </c>
      <c r="H15" s="16" t="str">
        <f t="shared" si="4"/>
        <v/>
      </c>
      <c r="I15" s="21" t="str">
        <f>Tabella1[[#This Row],[IVA ORDINE]]</f>
        <v/>
      </c>
      <c r="J15" s="56" t="str">
        <f t="shared" si="5"/>
        <v/>
      </c>
      <c r="K15" s="33" t="str">
        <f>_xlfn.IFNA(VLOOKUP($A15,Ordine!$A:$O,7,FALSE),"")</f>
        <v/>
      </c>
      <c r="L15" s="34" t="str">
        <f>_xlfn.IFNA(VLOOKUP($A15,Ordine!$A:$O,8,FALSE),"")</f>
        <v/>
      </c>
      <c r="M15" s="35" t="str">
        <f>_xlfn.IFNA(VLOOKUP($A15,Ordine!$A:$O,10,FALSE),"")</f>
        <v/>
      </c>
      <c r="N15" s="36" t="str">
        <f>_xlfn.IFNA(VLOOKUP($A15,Ordine!$A:$O,12,FALSE),"")</f>
        <v/>
      </c>
    </row>
    <row r="16" spans="1:14" x14ac:dyDescent="0.25">
      <c r="A16" s="49"/>
      <c r="B16" s="53" t="str">
        <f>_xlfn.IFNA(VLOOKUP($A16,Ordine!$A:$O,4,FALSE),"")</f>
        <v/>
      </c>
      <c r="C16" s="53" t="str">
        <f>_xlfn.IFNA(VLOOKUP($A16,Ordine!$A:$O,5,FALSE),"")</f>
        <v/>
      </c>
      <c r="D16" s="37"/>
      <c r="E16" s="37"/>
      <c r="F16" s="62"/>
      <c r="G16" s="16" t="str">
        <f>Tabella1[[#This Row],[PREZZO UNITARIO ORDINE]]</f>
        <v/>
      </c>
      <c r="H16" s="16" t="str">
        <f t="shared" ref="H16:H24" si="6">IF(G16&lt;&gt;"",G16*F16,"")</f>
        <v/>
      </c>
      <c r="I16" s="21" t="str">
        <f>Tabella1[[#This Row],[IVA ORDINE]]</f>
        <v/>
      </c>
      <c r="J16" s="56" t="str">
        <f t="shared" ref="J16:J24" si="7">IF(H16&lt;&gt;"",H16*(1+I16),"")</f>
        <v/>
      </c>
      <c r="K16" s="33" t="str">
        <f>_xlfn.IFNA(VLOOKUP($A16,Ordine!$A:$O,7,FALSE),"")</f>
        <v/>
      </c>
      <c r="L16" s="34" t="str">
        <f>_xlfn.IFNA(VLOOKUP($A16,Ordine!$A:$O,8,FALSE),"")</f>
        <v/>
      </c>
      <c r="M16" s="35" t="str">
        <f>_xlfn.IFNA(VLOOKUP($A16,Ordine!$A:$O,10,FALSE),"")</f>
        <v/>
      </c>
      <c r="N16" s="36" t="str">
        <f>_xlfn.IFNA(VLOOKUP($A16,Ordine!$A:$O,12,FALSE),"")</f>
        <v/>
      </c>
    </row>
    <row r="17" spans="1:14" x14ac:dyDescent="0.25">
      <c r="A17" s="49"/>
      <c r="B17" s="53" t="str">
        <f>_xlfn.IFNA(VLOOKUP($A17,Ordine!$A:$O,4,FALSE),"")</f>
        <v/>
      </c>
      <c r="C17" s="53" t="str">
        <f>_xlfn.IFNA(VLOOKUP($A17,Ordine!$A:$O,5,FALSE),"")</f>
        <v/>
      </c>
      <c r="D17" s="37"/>
      <c r="E17" s="37"/>
      <c r="F17" s="62"/>
      <c r="G17" s="16" t="str">
        <f>Tabella1[[#This Row],[PREZZO UNITARIO ORDINE]]</f>
        <v/>
      </c>
      <c r="H17" s="16" t="str">
        <f t="shared" si="6"/>
        <v/>
      </c>
      <c r="I17" s="21" t="str">
        <f>Tabella1[[#This Row],[IVA ORDINE]]</f>
        <v/>
      </c>
      <c r="J17" s="56" t="str">
        <f t="shared" si="7"/>
        <v/>
      </c>
      <c r="K17" s="33" t="str">
        <f>_xlfn.IFNA(VLOOKUP($A17,Ordine!$A:$O,7,FALSE),"")</f>
        <v/>
      </c>
      <c r="L17" s="34" t="str">
        <f>_xlfn.IFNA(VLOOKUP($A17,Ordine!$A:$O,8,FALSE),"")</f>
        <v/>
      </c>
      <c r="M17" s="35" t="str">
        <f>_xlfn.IFNA(VLOOKUP($A17,Ordine!$A:$O,10,FALSE),"")</f>
        <v/>
      </c>
      <c r="N17" s="36" t="str">
        <f>_xlfn.IFNA(VLOOKUP($A17,Ordine!$A:$O,12,FALSE),"")</f>
        <v/>
      </c>
    </row>
    <row r="18" spans="1:14" x14ac:dyDescent="0.25">
      <c r="A18" s="49"/>
      <c r="B18" s="53" t="str">
        <f>_xlfn.IFNA(VLOOKUP($A18,Ordine!$A:$O,4,FALSE),"")</f>
        <v/>
      </c>
      <c r="C18" s="53" t="str">
        <f>_xlfn.IFNA(VLOOKUP($A18,Ordine!$A:$O,5,FALSE),"")</f>
        <v/>
      </c>
      <c r="D18" s="37"/>
      <c r="E18" s="37"/>
      <c r="F18" s="62"/>
      <c r="G18" s="16" t="str">
        <f>Tabella1[[#This Row],[PREZZO UNITARIO ORDINE]]</f>
        <v/>
      </c>
      <c r="H18" s="16" t="str">
        <f t="shared" si="6"/>
        <v/>
      </c>
      <c r="I18" s="21" t="str">
        <f>Tabella1[[#This Row],[IVA ORDINE]]</f>
        <v/>
      </c>
      <c r="J18" s="56" t="str">
        <f t="shared" si="7"/>
        <v/>
      </c>
      <c r="K18" s="33" t="str">
        <f>_xlfn.IFNA(VLOOKUP($A18,Ordine!$A:$O,7,FALSE),"")</f>
        <v/>
      </c>
      <c r="L18" s="34" t="str">
        <f>_xlfn.IFNA(VLOOKUP($A18,Ordine!$A:$O,8,FALSE),"")</f>
        <v/>
      </c>
      <c r="M18" s="35" t="str">
        <f>_xlfn.IFNA(VLOOKUP($A18,Ordine!$A:$O,10,FALSE),"")</f>
        <v/>
      </c>
      <c r="N18" s="36" t="str">
        <f>_xlfn.IFNA(VLOOKUP($A18,Ordine!$A:$O,12,FALSE),"")</f>
        <v/>
      </c>
    </row>
    <row r="19" spans="1:14" x14ac:dyDescent="0.25">
      <c r="A19" s="49"/>
      <c r="B19" s="53" t="str">
        <f>_xlfn.IFNA(VLOOKUP($A19,Ordine!$A:$O,4,FALSE),"")</f>
        <v/>
      </c>
      <c r="C19" s="53" t="str">
        <f>_xlfn.IFNA(VLOOKUP($A19,Ordine!$A:$O,5,FALSE),"")</f>
        <v/>
      </c>
      <c r="D19" s="37"/>
      <c r="E19" s="37"/>
      <c r="F19" s="62"/>
      <c r="G19" s="16" t="str">
        <f>Tabella1[[#This Row],[PREZZO UNITARIO ORDINE]]</f>
        <v/>
      </c>
      <c r="H19" s="16" t="str">
        <f t="shared" si="6"/>
        <v/>
      </c>
      <c r="I19" s="21" t="str">
        <f>Tabella1[[#This Row],[IVA ORDINE]]</f>
        <v/>
      </c>
      <c r="J19" s="56" t="str">
        <f t="shared" si="7"/>
        <v/>
      </c>
      <c r="K19" s="33" t="str">
        <f>_xlfn.IFNA(VLOOKUP($A19,Ordine!$A:$O,7,FALSE),"")</f>
        <v/>
      </c>
      <c r="L19" s="34" t="str">
        <f>_xlfn.IFNA(VLOOKUP($A19,Ordine!$A:$O,8,FALSE),"")</f>
        <v/>
      </c>
      <c r="M19" s="35" t="str">
        <f>_xlfn.IFNA(VLOOKUP($A19,Ordine!$A:$O,10,FALSE),"")</f>
        <v/>
      </c>
      <c r="N19" s="36" t="str">
        <f>_xlfn.IFNA(VLOOKUP($A19,Ordine!$A:$O,12,FALSE),"")</f>
        <v/>
      </c>
    </row>
    <row r="20" spans="1:14" x14ac:dyDescent="0.25">
      <c r="A20" s="49"/>
      <c r="B20" s="53" t="str">
        <f>_xlfn.IFNA(VLOOKUP($A20,Ordine!$A:$O,4,FALSE),"")</f>
        <v/>
      </c>
      <c r="C20" s="53" t="str">
        <f>_xlfn.IFNA(VLOOKUP($A20,Ordine!$A:$O,5,FALSE),"")</f>
        <v/>
      </c>
      <c r="D20" s="37"/>
      <c r="E20" s="37"/>
      <c r="F20" s="62"/>
      <c r="G20" s="16" t="str">
        <f>Tabella1[[#This Row],[PREZZO UNITARIO ORDINE]]</f>
        <v/>
      </c>
      <c r="H20" s="16" t="str">
        <f t="shared" si="6"/>
        <v/>
      </c>
      <c r="I20" s="21" t="str">
        <f>Tabella1[[#This Row],[IVA ORDINE]]</f>
        <v/>
      </c>
      <c r="J20" s="56" t="str">
        <f t="shared" si="7"/>
        <v/>
      </c>
      <c r="K20" s="33" t="str">
        <f>_xlfn.IFNA(VLOOKUP($A20,Ordine!$A:$O,7,FALSE),"")</f>
        <v/>
      </c>
      <c r="L20" s="34" t="str">
        <f>_xlfn.IFNA(VLOOKUP($A20,Ordine!$A:$O,8,FALSE),"")</f>
        <v/>
      </c>
      <c r="M20" s="35" t="str">
        <f>_xlfn.IFNA(VLOOKUP($A20,Ordine!$A:$O,10,FALSE),"")</f>
        <v/>
      </c>
      <c r="N20" s="36" t="str">
        <f>_xlfn.IFNA(VLOOKUP($A20,Ordine!$A:$O,12,FALSE),"")</f>
        <v/>
      </c>
    </row>
    <row r="21" spans="1:14" x14ac:dyDescent="0.25">
      <c r="A21" s="49"/>
      <c r="B21" s="53" t="str">
        <f>_xlfn.IFNA(VLOOKUP($A21,Ordine!$A:$O,4,FALSE),"")</f>
        <v/>
      </c>
      <c r="C21" s="53" t="str">
        <f>_xlfn.IFNA(VLOOKUP($A21,Ordine!$A:$O,5,FALSE),"")</f>
        <v/>
      </c>
      <c r="D21" s="37"/>
      <c r="E21" s="37"/>
      <c r="F21" s="62"/>
      <c r="G21" s="16" t="str">
        <f>Tabella1[[#This Row],[PREZZO UNITARIO ORDINE]]</f>
        <v/>
      </c>
      <c r="H21" s="16" t="str">
        <f t="shared" si="6"/>
        <v/>
      </c>
      <c r="I21" s="21" t="str">
        <f>Tabella1[[#This Row],[IVA ORDINE]]</f>
        <v/>
      </c>
      <c r="J21" s="56" t="str">
        <f t="shared" si="7"/>
        <v/>
      </c>
      <c r="K21" s="33" t="str">
        <f>_xlfn.IFNA(VLOOKUP($A21,Ordine!$A:$O,7,FALSE),"")</f>
        <v/>
      </c>
      <c r="L21" s="34" t="str">
        <f>_xlfn.IFNA(VLOOKUP($A21,Ordine!$A:$O,8,FALSE),"")</f>
        <v/>
      </c>
      <c r="M21" s="35" t="str">
        <f>_xlfn.IFNA(VLOOKUP($A21,Ordine!$A:$O,10,FALSE),"")</f>
        <v/>
      </c>
      <c r="N21" s="36" t="str">
        <f>_xlfn.IFNA(VLOOKUP($A21,Ordine!$A:$O,12,FALSE),"")</f>
        <v/>
      </c>
    </row>
    <row r="22" spans="1:14" x14ac:dyDescent="0.25">
      <c r="A22" s="49"/>
      <c r="B22" s="53" t="str">
        <f>_xlfn.IFNA(VLOOKUP($A22,Ordine!$A:$O,4,FALSE),"")</f>
        <v/>
      </c>
      <c r="C22" s="53" t="str">
        <f>_xlfn.IFNA(VLOOKUP($A22,Ordine!$A:$O,5,FALSE),"")</f>
        <v/>
      </c>
      <c r="D22" s="37"/>
      <c r="E22" s="37"/>
      <c r="F22" s="62"/>
      <c r="G22" s="16" t="str">
        <f>Tabella1[[#This Row],[PREZZO UNITARIO ORDINE]]</f>
        <v/>
      </c>
      <c r="H22" s="16" t="str">
        <f t="shared" si="6"/>
        <v/>
      </c>
      <c r="I22" s="21" t="str">
        <f>Tabella1[[#This Row],[IVA ORDINE]]</f>
        <v/>
      </c>
      <c r="J22" s="56" t="str">
        <f t="shared" si="7"/>
        <v/>
      </c>
      <c r="K22" s="33" t="str">
        <f>_xlfn.IFNA(VLOOKUP($A22,Ordine!$A:$O,7,FALSE),"")</f>
        <v/>
      </c>
      <c r="L22" s="34" t="str">
        <f>_xlfn.IFNA(VLOOKUP($A22,Ordine!$A:$O,8,FALSE),"")</f>
        <v/>
      </c>
      <c r="M22" s="35" t="str">
        <f>_xlfn.IFNA(VLOOKUP($A22,Ordine!$A:$O,10,FALSE),"")</f>
        <v/>
      </c>
      <c r="N22" s="36" t="str">
        <f>_xlfn.IFNA(VLOOKUP($A22,Ordine!$A:$O,12,FALSE),"")</f>
        <v/>
      </c>
    </row>
    <row r="23" spans="1:14" x14ac:dyDescent="0.25">
      <c r="A23" s="49"/>
      <c r="B23" s="53" t="str">
        <f>_xlfn.IFNA(VLOOKUP($A23,Ordine!$A:$O,4,FALSE),"")</f>
        <v/>
      </c>
      <c r="C23" s="53" t="str">
        <f>_xlfn.IFNA(VLOOKUP($A23,Ordine!$A:$O,5,FALSE),"")</f>
        <v/>
      </c>
      <c r="D23" s="37"/>
      <c r="E23" s="37"/>
      <c r="F23" s="62"/>
      <c r="G23" s="16" t="str">
        <f>Tabella1[[#This Row],[PREZZO UNITARIO ORDINE]]</f>
        <v/>
      </c>
      <c r="H23" s="16" t="str">
        <f t="shared" si="6"/>
        <v/>
      </c>
      <c r="I23" s="21" t="str">
        <f>Tabella1[[#This Row],[IVA ORDINE]]</f>
        <v/>
      </c>
      <c r="J23" s="56" t="str">
        <f t="shared" si="7"/>
        <v/>
      </c>
      <c r="K23" s="33" t="str">
        <f>_xlfn.IFNA(VLOOKUP($A23,Ordine!$A:$O,7,FALSE),"")</f>
        <v/>
      </c>
      <c r="L23" s="34" t="str">
        <f>_xlfn.IFNA(VLOOKUP($A23,Ordine!$A:$O,8,FALSE),"")</f>
        <v/>
      </c>
      <c r="M23" s="35" t="str">
        <f>_xlfn.IFNA(VLOOKUP($A23,Ordine!$A:$O,10,FALSE),"")</f>
        <v/>
      </c>
      <c r="N23" s="36" t="str">
        <f>_xlfn.IFNA(VLOOKUP($A23,Ordine!$A:$O,12,FALSE),"")</f>
        <v/>
      </c>
    </row>
    <row r="24" spans="1:14" x14ac:dyDescent="0.25">
      <c r="A24" s="49"/>
      <c r="B24" s="53" t="str">
        <f>_xlfn.IFNA(VLOOKUP($A24,Ordine!$A:$O,4,FALSE),"")</f>
        <v/>
      </c>
      <c r="C24" s="53" t="str">
        <f>_xlfn.IFNA(VLOOKUP($A24,Ordine!$A:$O,5,FALSE),"")</f>
        <v/>
      </c>
      <c r="D24" s="37"/>
      <c r="E24" s="37"/>
      <c r="F24" s="62"/>
      <c r="G24" s="16" t="str">
        <f>Tabella1[[#This Row],[PREZZO UNITARIO ORDINE]]</f>
        <v/>
      </c>
      <c r="H24" s="16" t="str">
        <f t="shared" si="6"/>
        <v/>
      </c>
      <c r="I24" s="21" t="str">
        <f>Tabella1[[#This Row],[IVA ORDINE]]</f>
        <v/>
      </c>
      <c r="J24" s="56" t="str">
        <f t="shared" si="7"/>
        <v/>
      </c>
      <c r="K24" s="33" t="str">
        <f>_xlfn.IFNA(VLOOKUP($A24,Ordine!$A:$O,7,FALSE),"")</f>
        <v/>
      </c>
      <c r="L24" s="34" t="str">
        <f>_xlfn.IFNA(VLOOKUP($A24,Ordine!$A:$O,8,FALSE),"")</f>
        <v/>
      </c>
      <c r="M24" s="35" t="str">
        <f>_xlfn.IFNA(VLOOKUP($A24,Ordine!$A:$O,10,FALSE),"")</f>
        <v/>
      </c>
      <c r="N24" s="36" t="str">
        <f>_xlfn.IFNA(VLOOKUP($A24,Ordine!$A:$O,12,FALSE),"")</f>
        <v/>
      </c>
    </row>
    <row r="25" spans="1:14" x14ac:dyDescent="0.25">
      <c r="A25" s="49"/>
      <c r="B25" s="53" t="str">
        <f>_xlfn.IFNA(VLOOKUP($A25,Ordine!$A:$O,4,FALSE),"")</f>
        <v/>
      </c>
      <c r="C25" s="53" t="str">
        <f>_xlfn.IFNA(VLOOKUP($A25,Ordine!$A:$O,5,FALSE),"")</f>
        <v/>
      </c>
      <c r="D25" s="37"/>
      <c r="E25" s="37"/>
      <c r="F25" s="61"/>
      <c r="G25" s="16" t="str">
        <f>Tabella1[[#This Row],[PREZZO UNITARIO ORDINE]]</f>
        <v/>
      </c>
      <c r="H25" s="16" t="str">
        <f t="shared" si="0"/>
        <v/>
      </c>
      <c r="I25" s="21" t="str">
        <f>Tabella1[[#This Row],[IVA ORDINE]]</f>
        <v/>
      </c>
      <c r="J25" s="16" t="str">
        <f t="shared" si="1"/>
        <v/>
      </c>
      <c r="K25" s="33" t="str">
        <f>_xlfn.IFNA(VLOOKUP($A25,Ordine!$A:$O,7,FALSE),"")</f>
        <v/>
      </c>
      <c r="L25" s="34" t="str">
        <f>_xlfn.IFNA(VLOOKUP($A25,Ordine!$A:$O,8,FALSE),"")</f>
        <v/>
      </c>
      <c r="M25" s="35" t="str">
        <f>_xlfn.IFNA(VLOOKUP($A25,Ordine!$A:$O,10,FALSE),"")</f>
        <v/>
      </c>
      <c r="N25" s="36" t="str">
        <f>_xlfn.IFNA(VLOOKUP($A25,Ordine!$A:$O,12,FALSE),"")</f>
        <v/>
      </c>
    </row>
    <row r="26" spans="1:14" x14ac:dyDescent="0.25">
      <c r="A26" s="49"/>
      <c r="B26" s="53" t="str">
        <f>_xlfn.IFNA(VLOOKUP($A26,Ordine!$A:$O,4,FALSE),"")</f>
        <v/>
      </c>
      <c r="C26" s="53" t="str">
        <f>_xlfn.IFNA(VLOOKUP($A26,Ordine!$A:$O,5,FALSE),"")</f>
        <v/>
      </c>
      <c r="D26" s="37"/>
      <c r="E26" s="37"/>
      <c r="F26" s="61"/>
      <c r="G26" s="16" t="str">
        <f>Tabella1[[#This Row],[PREZZO UNITARIO ORDINE]]</f>
        <v/>
      </c>
      <c r="H26" s="16" t="str">
        <f t="shared" si="0"/>
        <v/>
      </c>
      <c r="I26" s="21" t="str">
        <f>Tabella1[[#This Row],[IVA ORDINE]]</f>
        <v/>
      </c>
      <c r="J26" s="16" t="str">
        <f t="shared" si="1"/>
        <v/>
      </c>
      <c r="K26" s="33" t="str">
        <f>_xlfn.IFNA(VLOOKUP($A26,Ordine!$A:$O,7,FALSE),"")</f>
        <v/>
      </c>
      <c r="L26" s="34" t="str">
        <f>_xlfn.IFNA(VLOOKUP($A26,Ordine!$A:$O,8,FALSE),"")</f>
        <v/>
      </c>
      <c r="M26" s="35" t="str">
        <f>_xlfn.IFNA(VLOOKUP($A26,Ordine!$A:$O,10,FALSE),"")</f>
        <v/>
      </c>
      <c r="N26" s="36" t="str">
        <f>_xlfn.IFNA(VLOOKUP($A26,Ordine!$A:$O,12,FALSE),"")</f>
        <v/>
      </c>
    </row>
    <row r="27" spans="1:14" x14ac:dyDescent="0.25">
      <c r="A27" s="49"/>
      <c r="B27" s="53" t="str">
        <f>_xlfn.IFNA(VLOOKUP($A27,Ordine!$A:$O,4,FALSE),"")</f>
        <v/>
      </c>
      <c r="C27" s="53" t="str">
        <f>_xlfn.IFNA(VLOOKUP($A27,Ordine!$A:$O,5,FALSE),"")</f>
        <v/>
      </c>
      <c r="D27" s="37"/>
      <c r="E27" s="37"/>
      <c r="F27" s="61"/>
      <c r="G27" s="16" t="str">
        <f>Tabella1[[#This Row],[PREZZO UNITARIO ORDINE]]</f>
        <v/>
      </c>
      <c r="H27" s="16" t="str">
        <f t="shared" si="0"/>
        <v/>
      </c>
      <c r="I27" s="21" t="str">
        <f>Tabella1[[#This Row],[IVA ORDINE]]</f>
        <v/>
      </c>
      <c r="J27" s="16" t="str">
        <f t="shared" si="1"/>
        <v/>
      </c>
      <c r="K27" s="33" t="str">
        <f>_xlfn.IFNA(VLOOKUP($A27,Ordine!$A:$O,7,FALSE),"")</f>
        <v/>
      </c>
      <c r="L27" s="34" t="str">
        <f>_xlfn.IFNA(VLOOKUP($A27,Ordine!$A:$O,8,FALSE),"")</f>
        <v/>
      </c>
      <c r="M27" s="35" t="str">
        <f>_xlfn.IFNA(VLOOKUP($A27,Ordine!$A:$O,10,FALSE),"")</f>
        <v/>
      </c>
      <c r="N27" s="36" t="str">
        <f>_xlfn.IFNA(VLOOKUP($A27,Ordine!$A:$O,12,FALSE),"")</f>
        <v/>
      </c>
    </row>
    <row r="28" spans="1:14" x14ac:dyDescent="0.25">
      <c r="A28" s="49"/>
      <c r="B28" s="53" t="str">
        <f>_xlfn.IFNA(VLOOKUP($A28,Ordine!$A:$O,4,FALSE),"")</f>
        <v/>
      </c>
      <c r="C28" s="53" t="str">
        <f>_xlfn.IFNA(VLOOKUP($A28,Ordine!$A:$O,5,FALSE),"")</f>
        <v/>
      </c>
      <c r="D28" s="37"/>
      <c r="E28" s="37"/>
      <c r="F28" s="61"/>
      <c r="G28" s="16" t="str">
        <f>Tabella1[[#This Row],[PREZZO UNITARIO ORDINE]]</f>
        <v/>
      </c>
      <c r="H28" s="16" t="str">
        <f t="shared" si="0"/>
        <v/>
      </c>
      <c r="I28" s="21" t="str">
        <f>Tabella1[[#This Row],[IVA ORDINE]]</f>
        <v/>
      </c>
      <c r="J28" s="16" t="str">
        <f t="shared" si="1"/>
        <v/>
      </c>
      <c r="K28" s="33" t="str">
        <f>_xlfn.IFNA(VLOOKUP($A28,Ordine!$A:$O,7,FALSE),"")</f>
        <v/>
      </c>
      <c r="L28" s="34" t="str">
        <f>_xlfn.IFNA(VLOOKUP($A28,Ordine!$A:$O,8,FALSE),"")</f>
        <v/>
      </c>
      <c r="M28" s="35" t="str">
        <f>_xlfn.IFNA(VLOOKUP($A28,Ordine!$A:$O,10,FALSE),"")</f>
        <v/>
      </c>
      <c r="N28" s="36" t="str">
        <f>_xlfn.IFNA(VLOOKUP($A28,Ordine!$A:$O,12,FALSE),"")</f>
        <v/>
      </c>
    </row>
    <row r="29" spans="1:14" x14ac:dyDescent="0.25">
      <c r="A29" s="49"/>
      <c r="B29" s="53" t="str">
        <f>_xlfn.IFNA(VLOOKUP($A29,Ordine!$A:$O,4,FALSE),"")</f>
        <v/>
      </c>
      <c r="C29" s="53" t="str">
        <f>_xlfn.IFNA(VLOOKUP($A29,Ordine!$A:$O,5,FALSE),"")</f>
        <v/>
      </c>
      <c r="D29" s="37"/>
      <c r="E29" s="37"/>
      <c r="F29" s="61"/>
      <c r="G29" s="16" t="str">
        <f>Tabella1[[#This Row],[PREZZO UNITARIO ORDINE]]</f>
        <v/>
      </c>
      <c r="H29" s="16" t="str">
        <f t="shared" si="0"/>
        <v/>
      </c>
      <c r="I29" s="21" t="str">
        <f>Tabella1[[#This Row],[IVA ORDINE]]</f>
        <v/>
      </c>
      <c r="J29" s="16" t="str">
        <f t="shared" si="1"/>
        <v/>
      </c>
      <c r="K29" s="33" t="str">
        <f>_xlfn.IFNA(VLOOKUP($A29,Ordine!$A:$O,7,FALSE),"")</f>
        <v/>
      </c>
      <c r="L29" s="34" t="str">
        <f>_xlfn.IFNA(VLOOKUP($A29,Ordine!$A:$O,8,FALSE),"")</f>
        <v/>
      </c>
      <c r="M29" s="35" t="str">
        <f>_xlfn.IFNA(VLOOKUP($A29,Ordine!$A:$O,10,FALSE),"")</f>
        <v/>
      </c>
      <c r="N29" s="36" t="str">
        <f>_xlfn.IFNA(VLOOKUP($A29,Ordine!$A:$O,12,FALSE),"")</f>
        <v/>
      </c>
    </row>
    <row r="30" spans="1:14" x14ac:dyDescent="0.25">
      <c r="A30" s="49"/>
      <c r="B30" s="53" t="str">
        <f>_xlfn.IFNA(VLOOKUP($A30,Ordine!$A:$O,4,FALSE),"")</f>
        <v/>
      </c>
      <c r="C30" s="53" t="str">
        <f>_xlfn.IFNA(VLOOKUP($A30,Ordine!$A:$O,5,FALSE),"")</f>
        <v/>
      </c>
      <c r="D30" s="37"/>
      <c r="E30" s="37"/>
      <c r="F30" s="61"/>
      <c r="G30" s="16" t="str">
        <f>Tabella1[[#This Row],[PREZZO UNITARIO ORDINE]]</f>
        <v/>
      </c>
      <c r="H30" s="16" t="str">
        <f t="shared" si="0"/>
        <v/>
      </c>
      <c r="I30" s="21" t="str">
        <f>Tabella1[[#This Row],[IVA ORDINE]]</f>
        <v/>
      </c>
      <c r="J30" s="16" t="str">
        <f t="shared" si="1"/>
        <v/>
      </c>
      <c r="K30" s="33" t="str">
        <f>_xlfn.IFNA(VLOOKUP($A30,Ordine!$A:$O,7,FALSE),"")</f>
        <v/>
      </c>
      <c r="L30" s="34" t="str">
        <f>_xlfn.IFNA(VLOOKUP($A30,Ordine!$A:$O,8,FALSE),"")</f>
        <v/>
      </c>
      <c r="M30" s="35" t="str">
        <f>_xlfn.IFNA(VLOOKUP($A30,Ordine!$A:$O,10,FALSE),"")</f>
        <v/>
      </c>
      <c r="N30" s="36" t="str">
        <f>_xlfn.IFNA(VLOOKUP($A30,Ordine!$A:$O,12,FALSE),"")</f>
        <v/>
      </c>
    </row>
    <row r="31" spans="1:14" x14ac:dyDescent="0.25">
      <c r="A31" s="49"/>
      <c r="B31" s="53" t="str">
        <f>_xlfn.IFNA(VLOOKUP($A31,Ordine!$A:$O,4,FALSE),"")</f>
        <v/>
      </c>
      <c r="C31" s="53" t="str">
        <f>_xlfn.IFNA(VLOOKUP($A31,Ordine!$A:$O,5,FALSE),"")</f>
        <v/>
      </c>
      <c r="D31" s="37"/>
      <c r="E31" s="37"/>
      <c r="F31" s="61"/>
      <c r="G31" s="16" t="str">
        <f>Tabella1[[#This Row],[PREZZO UNITARIO ORDINE]]</f>
        <v/>
      </c>
      <c r="H31" s="16" t="str">
        <f t="shared" si="0"/>
        <v/>
      </c>
      <c r="I31" s="21" t="str">
        <f>Tabella1[[#This Row],[IVA ORDINE]]</f>
        <v/>
      </c>
      <c r="J31" s="16" t="str">
        <f t="shared" si="1"/>
        <v/>
      </c>
      <c r="K31" s="33" t="str">
        <f>_xlfn.IFNA(VLOOKUP($A31,Ordine!$A:$O,7,FALSE),"")</f>
        <v/>
      </c>
      <c r="L31" s="34" t="str">
        <f>_xlfn.IFNA(VLOOKUP($A31,Ordine!$A:$O,8,FALSE),"")</f>
        <v/>
      </c>
      <c r="M31" s="35" t="str">
        <f>_xlfn.IFNA(VLOOKUP($A31,Ordine!$A:$O,10,FALSE),"")</f>
        <v/>
      </c>
      <c r="N31" s="36" t="str">
        <f>_xlfn.IFNA(VLOOKUP($A31,Ordine!$A:$O,12,FALSE),"")</f>
        <v/>
      </c>
    </row>
    <row r="32" spans="1:14" x14ac:dyDescent="0.25">
      <c r="A32" s="49"/>
      <c r="B32" s="53" t="str">
        <f>_xlfn.IFNA(VLOOKUP($A32,Ordine!$A:$O,4,FALSE),"")</f>
        <v/>
      </c>
      <c r="C32" s="53" t="str">
        <f>_xlfn.IFNA(VLOOKUP($A32,Ordine!$A:$O,5,FALSE),"")</f>
        <v/>
      </c>
      <c r="D32" s="37"/>
      <c r="E32" s="37"/>
      <c r="F32" s="61"/>
      <c r="G32" s="16" t="str">
        <f>Tabella1[[#This Row],[PREZZO UNITARIO ORDINE]]</f>
        <v/>
      </c>
      <c r="H32" s="16" t="str">
        <f t="shared" si="0"/>
        <v/>
      </c>
      <c r="I32" s="21" t="str">
        <f>Tabella1[[#This Row],[IVA ORDINE]]</f>
        <v/>
      </c>
      <c r="J32" s="16" t="str">
        <f t="shared" si="1"/>
        <v/>
      </c>
      <c r="K32" s="33" t="str">
        <f>_xlfn.IFNA(VLOOKUP($A32,Ordine!$A:$O,7,FALSE),"")</f>
        <v/>
      </c>
      <c r="L32" s="34" t="str">
        <f>_xlfn.IFNA(VLOOKUP($A32,Ordine!$A:$O,8,FALSE),"")</f>
        <v/>
      </c>
      <c r="M32" s="35" t="str">
        <f>_xlfn.IFNA(VLOOKUP($A32,Ordine!$A:$O,10,FALSE),"")</f>
        <v/>
      </c>
      <c r="N32" s="36" t="str">
        <f>_xlfn.IFNA(VLOOKUP($A32,Ordine!$A:$O,12,FALSE),"")</f>
        <v/>
      </c>
    </row>
    <row r="33" spans="1:14" x14ac:dyDescent="0.25">
      <c r="A33" s="49"/>
      <c r="B33" s="53" t="str">
        <f>_xlfn.IFNA(VLOOKUP($A33,Ordine!$A:$O,4,FALSE),"")</f>
        <v/>
      </c>
      <c r="C33" s="53" t="str">
        <f>_xlfn.IFNA(VLOOKUP($A33,Ordine!$A:$O,5,FALSE),"")</f>
        <v/>
      </c>
      <c r="D33" s="37"/>
      <c r="E33" s="37"/>
      <c r="F33" s="61"/>
      <c r="G33" s="16" t="str">
        <f>Tabella1[[#This Row],[PREZZO UNITARIO ORDINE]]</f>
        <v/>
      </c>
      <c r="H33" s="16" t="str">
        <f t="shared" si="0"/>
        <v/>
      </c>
      <c r="I33" s="21" t="str">
        <f>Tabella1[[#This Row],[IVA ORDINE]]</f>
        <v/>
      </c>
      <c r="J33" s="16" t="str">
        <f t="shared" si="1"/>
        <v/>
      </c>
      <c r="K33" s="33" t="str">
        <f>_xlfn.IFNA(VLOOKUP($A33,Ordine!$A:$O,7,FALSE),"")</f>
        <v/>
      </c>
      <c r="L33" s="34" t="str">
        <f>_xlfn.IFNA(VLOOKUP($A33,Ordine!$A:$O,8,FALSE),"")</f>
        <v/>
      </c>
      <c r="M33" s="35" t="str">
        <f>_xlfn.IFNA(VLOOKUP($A33,Ordine!$A:$O,10,FALSE),"")</f>
        <v/>
      </c>
      <c r="N33" s="36" t="str">
        <f>_xlfn.IFNA(VLOOKUP($A33,Ordine!$A:$O,12,FALSE),"")</f>
        <v/>
      </c>
    </row>
    <row r="34" spans="1:14" x14ac:dyDescent="0.25">
      <c r="A34" s="49"/>
      <c r="B34" s="53" t="str">
        <f>_xlfn.IFNA(VLOOKUP($A34,Ordine!$A:$O,4,FALSE),"")</f>
        <v/>
      </c>
      <c r="C34" s="53" t="str">
        <f>_xlfn.IFNA(VLOOKUP($A34,Ordine!$A:$O,5,FALSE),"")</f>
        <v/>
      </c>
      <c r="D34" s="37"/>
      <c r="E34" s="37"/>
      <c r="F34" s="61"/>
      <c r="G34" s="16" t="str">
        <f>Tabella1[[#This Row],[PREZZO UNITARIO ORDINE]]</f>
        <v/>
      </c>
      <c r="H34" s="16" t="str">
        <f t="shared" si="0"/>
        <v/>
      </c>
      <c r="I34" s="21" t="str">
        <f>Tabella1[[#This Row],[IVA ORDINE]]</f>
        <v/>
      </c>
      <c r="J34" s="16" t="str">
        <f t="shared" si="1"/>
        <v/>
      </c>
      <c r="K34" s="33" t="str">
        <f>_xlfn.IFNA(VLOOKUP($A34,Ordine!$A:$O,7,FALSE),"")</f>
        <v/>
      </c>
      <c r="L34" s="34" t="str">
        <f>_xlfn.IFNA(VLOOKUP($A34,Ordine!$A:$O,8,FALSE),"")</f>
        <v/>
      </c>
      <c r="M34" s="35" t="str">
        <f>_xlfn.IFNA(VLOOKUP($A34,Ordine!$A:$O,10,FALSE),"")</f>
        <v/>
      </c>
      <c r="N34" s="36" t="str">
        <f>_xlfn.IFNA(VLOOKUP($A34,Ordine!$A:$O,12,FALSE),"")</f>
        <v/>
      </c>
    </row>
    <row r="35" spans="1:14" x14ac:dyDescent="0.25">
      <c r="A35" s="49"/>
      <c r="B35" s="53" t="str">
        <f>_xlfn.IFNA(VLOOKUP($A35,Ordine!$A:$O,4,FALSE),"")</f>
        <v/>
      </c>
      <c r="C35" s="53" t="str">
        <f>_xlfn.IFNA(VLOOKUP($A35,Ordine!$A:$O,5,FALSE),"")</f>
        <v/>
      </c>
      <c r="D35" s="37"/>
      <c r="E35" s="37"/>
      <c r="F35" s="61"/>
      <c r="G35" s="16" t="str">
        <f>Tabella1[[#This Row],[PREZZO UNITARIO ORDINE]]</f>
        <v/>
      </c>
      <c r="H35" s="16" t="str">
        <f t="shared" si="0"/>
        <v/>
      </c>
      <c r="I35" s="21" t="str">
        <f>Tabella1[[#This Row],[IVA ORDINE]]</f>
        <v/>
      </c>
      <c r="J35" s="16" t="str">
        <f t="shared" si="1"/>
        <v/>
      </c>
      <c r="K35" s="33" t="str">
        <f>_xlfn.IFNA(VLOOKUP($A35,Ordine!$A:$O,7,FALSE),"")</f>
        <v/>
      </c>
      <c r="L35" s="34" t="str">
        <f>_xlfn.IFNA(VLOOKUP($A35,Ordine!$A:$O,8,FALSE),"")</f>
        <v/>
      </c>
      <c r="M35" s="35" t="str">
        <f>_xlfn.IFNA(VLOOKUP($A35,Ordine!$A:$O,10,FALSE),"")</f>
        <v/>
      </c>
      <c r="N35" s="36" t="str">
        <f>_xlfn.IFNA(VLOOKUP($A35,Ordine!$A:$O,12,FALSE),"")</f>
        <v/>
      </c>
    </row>
    <row r="36" spans="1:14" x14ac:dyDescent="0.25">
      <c r="A36" s="49"/>
      <c r="B36" s="53" t="str">
        <f>_xlfn.IFNA(VLOOKUP($A36,Ordine!$A:$O,4,FALSE),"")</f>
        <v/>
      </c>
      <c r="C36" s="53" t="str">
        <f>_xlfn.IFNA(VLOOKUP($A36,Ordine!$A:$O,5,FALSE),"")</f>
        <v/>
      </c>
      <c r="D36" s="37"/>
      <c r="E36" s="37"/>
      <c r="F36" s="61"/>
      <c r="G36" s="16" t="str">
        <f>Tabella1[[#This Row],[PREZZO UNITARIO ORDINE]]</f>
        <v/>
      </c>
      <c r="H36" s="16" t="str">
        <f t="shared" si="0"/>
        <v/>
      </c>
      <c r="I36" s="21" t="str">
        <f>Tabella1[[#This Row],[IVA ORDINE]]</f>
        <v/>
      </c>
      <c r="J36" s="16" t="str">
        <f t="shared" si="1"/>
        <v/>
      </c>
      <c r="K36" s="33" t="str">
        <f>_xlfn.IFNA(VLOOKUP($A36,Ordine!$A:$O,7,FALSE),"")</f>
        <v/>
      </c>
      <c r="L36" s="34" t="str">
        <f>_xlfn.IFNA(VLOOKUP($A36,Ordine!$A:$O,8,FALSE),"")</f>
        <v/>
      </c>
      <c r="M36" s="35" t="str">
        <f>_xlfn.IFNA(VLOOKUP($A36,Ordine!$A:$O,10,FALSE),"")</f>
        <v/>
      </c>
      <c r="N36" s="36" t="str">
        <f>_xlfn.IFNA(VLOOKUP($A36,Ordine!$A:$O,12,FALSE),"")</f>
        <v/>
      </c>
    </row>
    <row r="37" spans="1:14" x14ac:dyDescent="0.25">
      <c r="B37" s="55"/>
      <c r="C37" s="55"/>
      <c r="D37" s="48"/>
      <c r="E37" s="48"/>
      <c r="F37" s="63"/>
      <c r="G37" s="50" t="s">
        <v>22</v>
      </c>
      <c r="H37" s="38">
        <f>SUBTOTAL(109,Tabella1[Imponibile])</f>
        <v>0</v>
      </c>
      <c r="I37" s="38">
        <f>Tabella1[[#Totals],[Importo Tot]]-Tabella1[[#Totals],[Imponibile]]</f>
        <v>0</v>
      </c>
      <c r="J37" s="38">
        <f>SUBTOTAL(109,Tabella1[Importo Tot])</f>
        <v>0</v>
      </c>
      <c r="K37" s="41"/>
      <c r="L37" s="41"/>
      <c r="M37" s="41"/>
      <c r="N37" s="41"/>
    </row>
  </sheetData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686C6B6-D3AC-465F-AF39-457029F3C381}">
          <x14:formula1>
            <xm:f>Ordine!$E:$E</xm:f>
          </x14:formula1>
          <xm:sqref>A38:A1048576 B1:C1</xm:sqref>
        </x14:dataValidation>
        <x14:dataValidation type="list" allowBlank="1" showInputMessage="1" showErrorMessage="1" xr:uid="{5C7A69A3-E5C3-4602-8001-78461D0F5F41}">
          <x14:formula1>
            <xm:f>Ordine!$A:$A</xm:f>
          </x14:formula1>
          <xm:sqref>A2:A36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Ordine</vt:lpstr>
      <vt:lpstr>DDT</vt:lpstr>
      <vt:lpstr>Ordine!Area_stampa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egidio</dc:creator>
  <cp:lastModifiedBy>Utente</cp:lastModifiedBy>
  <cp:lastPrinted>2024-01-31T10:23:57Z</cp:lastPrinted>
  <dcterms:created xsi:type="dcterms:W3CDTF">2019-12-05T07:52:31Z</dcterms:created>
  <dcterms:modified xsi:type="dcterms:W3CDTF">2024-02-01T07:28:22Z</dcterms:modified>
</cp:coreProperties>
</file>